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하수도관리\예산관련\2022년예싼\"/>
    </mc:Choice>
  </mc:AlternateContent>
  <bookViews>
    <workbookView xWindow="0" yWindow="0" windowWidth="38400" windowHeight="12540" tabRatio="804" activeTab="8"/>
  </bookViews>
  <sheets>
    <sheet name="예산총괄" sheetId="1" r:id="rId1"/>
    <sheet name="하수도관리" sheetId="2" r:id="rId2"/>
    <sheet name="처리장관리" sheetId="3" r:id="rId3"/>
    <sheet name="물재이용" sheetId="9" r:id="rId4"/>
    <sheet name="마을하수도" sheetId="4" r:id="rId5"/>
    <sheet name="마을하수처리시설" sheetId="5" r:id="rId6"/>
    <sheet name="분뇨수거" sheetId="6" r:id="rId7"/>
    <sheet name="분뇨처리시설" sheetId="7" r:id="rId8"/>
    <sheet name="분뇨처리장" sheetId="8" r:id="rId9"/>
  </sheets>
  <definedNames>
    <definedName name="_xlnm.Print_Area" localSheetId="0">예산총괄!$A$1:$J$39</definedName>
    <definedName name="_xlnm.Print_Titles" localSheetId="0">예산총괄!$3:$4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1" l="1"/>
  <c r="E28" i="1"/>
  <c r="F28" i="1"/>
  <c r="G28" i="1"/>
  <c r="H28" i="1"/>
  <c r="I28" i="1"/>
  <c r="C28" i="1"/>
  <c r="I30" i="8" l="1"/>
  <c r="I25" i="8"/>
  <c r="I26" i="8"/>
  <c r="I27" i="8"/>
  <c r="I28" i="8"/>
  <c r="I29" i="8"/>
  <c r="I8" i="8"/>
  <c r="I9" i="8"/>
  <c r="I10" i="8"/>
  <c r="I11" i="8"/>
  <c r="I6" i="8" s="1"/>
  <c r="I39" i="1" s="1"/>
  <c r="I38" i="1" s="1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7" i="8"/>
  <c r="E39" i="1"/>
  <c r="F39" i="1"/>
  <c r="G39" i="1"/>
  <c r="H39" i="1"/>
  <c r="H38" i="1" s="1"/>
  <c r="D39" i="1"/>
  <c r="D38" i="1" s="1"/>
  <c r="E34" i="1"/>
  <c r="F34" i="1"/>
  <c r="G34" i="1"/>
  <c r="H34" i="1"/>
  <c r="I34" i="1"/>
  <c r="E35" i="1"/>
  <c r="F35" i="1"/>
  <c r="G35" i="1"/>
  <c r="H35" i="1"/>
  <c r="I35" i="1"/>
  <c r="E36" i="1"/>
  <c r="F36" i="1"/>
  <c r="G36" i="1"/>
  <c r="H36" i="1"/>
  <c r="I36" i="1"/>
  <c r="E37" i="1"/>
  <c r="F37" i="1"/>
  <c r="G37" i="1"/>
  <c r="H37" i="1"/>
  <c r="I37" i="1"/>
  <c r="D37" i="1"/>
  <c r="D36" i="1"/>
  <c r="D35" i="1"/>
  <c r="D34" i="1"/>
  <c r="I30" i="1"/>
  <c r="E30" i="1"/>
  <c r="F30" i="1"/>
  <c r="G30" i="1"/>
  <c r="H30" i="1"/>
  <c r="E31" i="1"/>
  <c r="F31" i="1"/>
  <c r="C31" i="1" s="1"/>
  <c r="G31" i="1"/>
  <c r="H31" i="1"/>
  <c r="I31" i="1"/>
  <c r="E32" i="1"/>
  <c r="E29" i="1" s="1"/>
  <c r="F32" i="1"/>
  <c r="G32" i="1"/>
  <c r="H32" i="1"/>
  <c r="I32" i="1"/>
  <c r="D32" i="1"/>
  <c r="D29" i="1" s="1"/>
  <c r="D31" i="1"/>
  <c r="D30" i="1"/>
  <c r="E24" i="1"/>
  <c r="F24" i="1"/>
  <c r="G24" i="1"/>
  <c r="H24" i="1"/>
  <c r="I24" i="1"/>
  <c r="E25" i="1"/>
  <c r="F25" i="1"/>
  <c r="G25" i="1"/>
  <c r="H25" i="1"/>
  <c r="I25" i="1"/>
  <c r="E26" i="1"/>
  <c r="F26" i="1"/>
  <c r="G26" i="1"/>
  <c r="H26" i="1"/>
  <c r="I26" i="1"/>
  <c r="E27" i="1"/>
  <c r="F27" i="1"/>
  <c r="G27" i="1"/>
  <c r="H27" i="1"/>
  <c r="I27" i="1"/>
  <c r="D27" i="1"/>
  <c r="D26" i="1"/>
  <c r="D25" i="1"/>
  <c r="D24" i="1"/>
  <c r="E21" i="1"/>
  <c r="F21" i="1"/>
  <c r="G21" i="1"/>
  <c r="H21" i="1"/>
  <c r="I21" i="1"/>
  <c r="E22" i="1"/>
  <c r="F22" i="1"/>
  <c r="G22" i="1"/>
  <c r="H22" i="1"/>
  <c r="I22" i="1"/>
  <c r="D22" i="1"/>
  <c r="D21" i="1"/>
  <c r="E18" i="1"/>
  <c r="E17" i="1" s="1"/>
  <c r="F18" i="1"/>
  <c r="F17" i="1" s="1"/>
  <c r="G18" i="1"/>
  <c r="G17" i="1" s="1"/>
  <c r="H18" i="1"/>
  <c r="H17" i="1" s="1"/>
  <c r="I18" i="1"/>
  <c r="I17" i="1" s="1"/>
  <c r="D18" i="1"/>
  <c r="H11" i="1"/>
  <c r="I11" i="1"/>
  <c r="H12" i="1"/>
  <c r="I12" i="1"/>
  <c r="H14" i="1"/>
  <c r="I14" i="1"/>
  <c r="H15" i="1"/>
  <c r="I15" i="1"/>
  <c r="H16" i="1"/>
  <c r="I16" i="1"/>
  <c r="E11" i="1"/>
  <c r="F11" i="1"/>
  <c r="G11" i="1"/>
  <c r="E12" i="1"/>
  <c r="F12" i="1"/>
  <c r="G12" i="1"/>
  <c r="E13" i="1"/>
  <c r="F13" i="1"/>
  <c r="G13" i="1"/>
  <c r="E14" i="1"/>
  <c r="F14" i="1"/>
  <c r="G14" i="1"/>
  <c r="E15" i="1"/>
  <c r="F15" i="1"/>
  <c r="G15" i="1"/>
  <c r="E16" i="1"/>
  <c r="F16" i="1"/>
  <c r="G16" i="1"/>
  <c r="D16" i="1"/>
  <c r="D15" i="1"/>
  <c r="C15" i="1" s="1"/>
  <c r="B16" i="1"/>
  <c r="B15" i="1"/>
  <c r="D14" i="1"/>
  <c r="D13" i="1"/>
  <c r="D12" i="1"/>
  <c r="D11" i="1"/>
  <c r="E38" i="1"/>
  <c r="F38" i="1"/>
  <c r="G38" i="1"/>
  <c r="D33" i="1"/>
  <c r="G29" i="1"/>
  <c r="D20" i="1"/>
  <c r="C34" i="1"/>
  <c r="I9" i="1"/>
  <c r="H8" i="1"/>
  <c r="H9" i="1"/>
  <c r="E9" i="1"/>
  <c r="F9" i="1"/>
  <c r="G9" i="1"/>
  <c r="G8" i="1"/>
  <c r="G7" i="1" s="1"/>
  <c r="F8" i="1"/>
  <c r="D9" i="1"/>
  <c r="D8" i="1"/>
  <c r="B39" i="1"/>
  <c r="B37" i="1"/>
  <c r="B36" i="1"/>
  <c r="B35" i="1"/>
  <c r="B34" i="1"/>
  <c r="B32" i="1"/>
  <c r="B31" i="1"/>
  <c r="B30" i="1"/>
  <c r="B27" i="1"/>
  <c r="B26" i="1"/>
  <c r="B25" i="1"/>
  <c r="B24" i="1"/>
  <c r="B22" i="1"/>
  <c r="B21" i="1"/>
  <c r="B18" i="1"/>
  <c r="H5" i="5"/>
  <c r="H5" i="6"/>
  <c r="H5" i="7"/>
  <c r="H5" i="8"/>
  <c r="G5" i="8"/>
  <c r="F5" i="8"/>
  <c r="E5" i="8"/>
  <c r="D5" i="8"/>
  <c r="C5" i="8"/>
  <c r="C7" i="8"/>
  <c r="D6" i="8"/>
  <c r="E6" i="8"/>
  <c r="F6" i="8"/>
  <c r="G6" i="8"/>
  <c r="H6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H6" i="2"/>
  <c r="C10" i="2"/>
  <c r="I9" i="3"/>
  <c r="C9" i="3"/>
  <c r="I7" i="9"/>
  <c r="C7" i="9"/>
  <c r="C8" i="5"/>
  <c r="C9" i="5"/>
  <c r="I9" i="5" s="1"/>
  <c r="C10" i="7"/>
  <c r="I10" i="7" s="1"/>
  <c r="C10" i="6"/>
  <c r="I10" i="6" s="1"/>
  <c r="D5" i="7"/>
  <c r="E5" i="7"/>
  <c r="F5" i="7"/>
  <c r="G5" i="7"/>
  <c r="I15" i="7"/>
  <c r="I14" i="7"/>
  <c r="C18" i="7"/>
  <c r="C17" i="7" s="1"/>
  <c r="C16" i="7"/>
  <c r="I16" i="7" s="1"/>
  <c r="C15" i="7"/>
  <c r="C14" i="7"/>
  <c r="C12" i="7"/>
  <c r="I12" i="7" s="1"/>
  <c r="C11" i="7"/>
  <c r="I11" i="7" s="1"/>
  <c r="C7" i="7"/>
  <c r="I7" i="7" s="1"/>
  <c r="D17" i="7"/>
  <c r="E17" i="7"/>
  <c r="F17" i="7"/>
  <c r="G17" i="7"/>
  <c r="H17" i="7"/>
  <c r="D13" i="7"/>
  <c r="E13" i="7"/>
  <c r="F13" i="7"/>
  <c r="G13" i="7"/>
  <c r="H13" i="7"/>
  <c r="D9" i="7"/>
  <c r="E9" i="7"/>
  <c r="F9" i="7"/>
  <c r="G9" i="7"/>
  <c r="H9" i="7"/>
  <c r="H6" i="7"/>
  <c r="C8" i="7"/>
  <c r="I8" i="7" s="1"/>
  <c r="D6" i="7"/>
  <c r="E6" i="7"/>
  <c r="F6" i="7"/>
  <c r="G6" i="7"/>
  <c r="C8" i="2"/>
  <c r="C7" i="2"/>
  <c r="C12" i="2"/>
  <c r="C11" i="2"/>
  <c r="C13" i="2"/>
  <c r="C12" i="4"/>
  <c r="C25" i="3"/>
  <c r="C20" i="3" s="1"/>
  <c r="C10" i="3"/>
  <c r="C11" i="3"/>
  <c r="C12" i="3"/>
  <c r="C13" i="3"/>
  <c r="C14" i="3"/>
  <c r="C15" i="3"/>
  <c r="C16" i="3"/>
  <c r="C17" i="3"/>
  <c r="C18" i="3"/>
  <c r="C19" i="3"/>
  <c r="C7" i="3"/>
  <c r="G5" i="3"/>
  <c r="D5" i="3"/>
  <c r="E5" i="5"/>
  <c r="F5" i="5"/>
  <c r="G5" i="5"/>
  <c r="D5" i="5"/>
  <c r="I24" i="6"/>
  <c r="I23" i="6" s="1"/>
  <c r="I15" i="6"/>
  <c r="I16" i="6"/>
  <c r="H23" i="6"/>
  <c r="H8" i="6"/>
  <c r="C24" i="6"/>
  <c r="C23" i="6" s="1"/>
  <c r="C11" i="6"/>
  <c r="I11" i="6" s="1"/>
  <c r="C12" i="6"/>
  <c r="I12" i="6" s="1"/>
  <c r="C13" i="6"/>
  <c r="I13" i="6" s="1"/>
  <c r="C14" i="6"/>
  <c r="I14" i="6" s="1"/>
  <c r="C15" i="6"/>
  <c r="C16" i="6"/>
  <c r="C17" i="6"/>
  <c r="I17" i="6" s="1"/>
  <c r="C18" i="6"/>
  <c r="I18" i="6" s="1"/>
  <c r="C19" i="6"/>
  <c r="I19" i="6" s="1"/>
  <c r="C20" i="6"/>
  <c r="I20" i="6" s="1"/>
  <c r="C21" i="6"/>
  <c r="I21" i="6" s="1"/>
  <c r="C22" i="6"/>
  <c r="I22" i="6" s="1"/>
  <c r="C9" i="6"/>
  <c r="I9" i="6" s="1"/>
  <c r="D8" i="6"/>
  <c r="E8" i="6"/>
  <c r="F8" i="6"/>
  <c r="G8" i="6"/>
  <c r="G23" i="6"/>
  <c r="F23" i="6"/>
  <c r="E23" i="6"/>
  <c r="D23" i="6"/>
  <c r="D6" i="6"/>
  <c r="E6" i="6"/>
  <c r="F6" i="6"/>
  <c r="G6" i="6"/>
  <c r="C7" i="6"/>
  <c r="C6" i="6" s="1"/>
  <c r="D19" i="5"/>
  <c r="D17" i="5"/>
  <c r="C20" i="5"/>
  <c r="C19" i="5" s="1"/>
  <c r="C18" i="5"/>
  <c r="C17" i="5" s="1"/>
  <c r="I17" i="5" s="1"/>
  <c r="C10" i="5"/>
  <c r="I10" i="5" s="1"/>
  <c r="C11" i="5"/>
  <c r="I11" i="5" s="1"/>
  <c r="C12" i="5"/>
  <c r="I12" i="5" s="1"/>
  <c r="C13" i="5"/>
  <c r="I13" i="5" s="1"/>
  <c r="C14" i="5"/>
  <c r="C15" i="5"/>
  <c r="I15" i="5" s="1"/>
  <c r="C16" i="5"/>
  <c r="I16" i="5" s="1"/>
  <c r="I18" i="5"/>
  <c r="I14" i="5"/>
  <c r="D8" i="5"/>
  <c r="E8" i="5"/>
  <c r="F8" i="5"/>
  <c r="G8" i="5"/>
  <c r="H8" i="5"/>
  <c r="H19" i="5"/>
  <c r="G19" i="5"/>
  <c r="F19" i="5"/>
  <c r="E19" i="5"/>
  <c r="H17" i="5"/>
  <c r="G17" i="5"/>
  <c r="F17" i="5"/>
  <c r="E17" i="5"/>
  <c r="H6" i="5"/>
  <c r="D6" i="5"/>
  <c r="E6" i="5"/>
  <c r="F6" i="5"/>
  <c r="G6" i="5"/>
  <c r="C7" i="5"/>
  <c r="C6" i="5" s="1"/>
  <c r="D5" i="4"/>
  <c r="C13" i="4"/>
  <c r="I13" i="4" s="1"/>
  <c r="C14" i="4"/>
  <c r="I14" i="4" s="1"/>
  <c r="H11" i="4"/>
  <c r="G11" i="4"/>
  <c r="G5" i="4" s="1"/>
  <c r="F11" i="4"/>
  <c r="F5" i="4" s="1"/>
  <c r="E11" i="4"/>
  <c r="E5" i="4" s="1"/>
  <c r="D11" i="4"/>
  <c r="I8" i="4"/>
  <c r="C10" i="4"/>
  <c r="I10" i="4" s="1"/>
  <c r="H6" i="4"/>
  <c r="D6" i="4"/>
  <c r="E6" i="4"/>
  <c r="F6" i="4"/>
  <c r="G6" i="4"/>
  <c r="C8" i="4"/>
  <c r="C9" i="4"/>
  <c r="I9" i="4" s="1"/>
  <c r="C7" i="4"/>
  <c r="I7" i="4" s="1"/>
  <c r="D5" i="9"/>
  <c r="C6" i="9"/>
  <c r="C5" i="9" s="1"/>
  <c r="H6" i="9"/>
  <c r="H5" i="9" s="1"/>
  <c r="G6" i="9"/>
  <c r="G5" i="9" s="1"/>
  <c r="F6" i="9"/>
  <c r="F5" i="9" s="1"/>
  <c r="E6" i="9"/>
  <c r="E5" i="9" s="1"/>
  <c r="D6" i="9"/>
  <c r="D5" i="2"/>
  <c r="G6" i="2"/>
  <c r="F6" i="2"/>
  <c r="E6" i="2"/>
  <c r="E8" i="1" s="1"/>
  <c r="H9" i="2"/>
  <c r="E9" i="2"/>
  <c r="F9" i="2"/>
  <c r="G9" i="2"/>
  <c r="D9" i="2"/>
  <c r="I37" i="3"/>
  <c r="H42" i="3"/>
  <c r="H46" i="3"/>
  <c r="G46" i="3"/>
  <c r="E46" i="3"/>
  <c r="E5" i="3" s="1"/>
  <c r="F46" i="3"/>
  <c r="F5" i="3" s="1"/>
  <c r="D46" i="3"/>
  <c r="H36" i="3"/>
  <c r="E36" i="3"/>
  <c r="F36" i="3"/>
  <c r="G36" i="3"/>
  <c r="C36" i="3"/>
  <c r="D36" i="3"/>
  <c r="D20" i="3"/>
  <c r="D8" i="3"/>
  <c r="E42" i="3"/>
  <c r="F42" i="3"/>
  <c r="G42" i="3"/>
  <c r="D42" i="3"/>
  <c r="C41" i="3"/>
  <c r="I41" i="3" s="1"/>
  <c r="C47" i="3"/>
  <c r="C46" i="3" s="1"/>
  <c r="C44" i="3"/>
  <c r="I44" i="3" s="1"/>
  <c r="C45" i="3"/>
  <c r="I45" i="3" s="1"/>
  <c r="C43" i="3"/>
  <c r="I43" i="3" s="1"/>
  <c r="I42" i="3" s="1"/>
  <c r="I20" i="1" l="1"/>
  <c r="I19" i="1" s="1"/>
  <c r="I23" i="1"/>
  <c r="D10" i="1"/>
  <c r="F10" i="1"/>
  <c r="C13" i="1"/>
  <c r="G10" i="1"/>
  <c r="G6" i="1" s="1"/>
  <c r="E10" i="1"/>
  <c r="F20" i="1"/>
  <c r="D23" i="1"/>
  <c r="D19" i="1" s="1"/>
  <c r="G23" i="1"/>
  <c r="H23" i="1"/>
  <c r="E23" i="1"/>
  <c r="C24" i="1"/>
  <c r="C32" i="1"/>
  <c r="C30" i="1"/>
  <c r="C29" i="1" s="1"/>
  <c r="F33" i="1"/>
  <c r="H33" i="1"/>
  <c r="C36" i="1"/>
  <c r="F7" i="1"/>
  <c r="F6" i="1" s="1"/>
  <c r="C39" i="1"/>
  <c r="C38" i="1" s="1"/>
  <c r="C12" i="1"/>
  <c r="C21" i="1"/>
  <c r="C25" i="1"/>
  <c r="F23" i="1"/>
  <c r="H20" i="1"/>
  <c r="G33" i="1"/>
  <c r="C35" i="1"/>
  <c r="D7" i="1"/>
  <c r="C16" i="1"/>
  <c r="C18" i="1"/>
  <c r="C17" i="1" s="1"/>
  <c r="G20" i="1"/>
  <c r="C26" i="1"/>
  <c r="H29" i="1"/>
  <c r="I33" i="1"/>
  <c r="E33" i="1"/>
  <c r="I5" i="8"/>
  <c r="C37" i="1"/>
  <c r="C33" i="1"/>
  <c r="I29" i="1"/>
  <c r="F29" i="1"/>
  <c r="C27" i="1"/>
  <c r="E20" i="1"/>
  <c r="E19" i="1" s="1"/>
  <c r="C22" i="1"/>
  <c r="D17" i="1"/>
  <c r="E7" i="1"/>
  <c r="E6" i="1" s="1"/>
  <c r="H7" i="1"/>
  <c r="C9" i="1"/>
  <c r="C8" i="1"/>
  <c r="C14" i="1"/>
  <c r="C11" i="1"/>
  <c r="C11" i="4"/>
  <c r="C5" i="4" s="1"/>
  <c r="H5" i="4"/>
  <c r="I19" i="5"/>
  <c r="C6" i="8"/>
  <c r="I13" i="7"/>
  <c r="I9" i="7"/>
  <c r="I5" i="7" s="1"/>
  <c r="I6" i="7"/>
  <c r="I18" i="7"/>
  <c r="I17" i="7" s="1"/>
  <c r="C9" i="7"/>
  <c r="C5" i="7" s="1"/>
  <c r="C6" i="7"/>
  <c r="C13" i="7"/>
  <c r="H5" i="2"/>
  <c r="F5" i="2"/>
  <c r="G5" i="2"/>
  <c r="C9" i="2"/>
  <c r="E5" i="2"/>
  <c r="C5" i="2" s="1"/>
  <c r="C8" i="3"/>
  <c r="D5" i="6"/>
  <c r="E5" i="6"/>
  <c r="I8" i="6"/>
  <c r="I5" i="6" s="1"/>
  <c r="G5" i="6"/>
  <c r="F5" i="6"/>
  <c r="I7" i="6"/>
  <c r="I6" i="6" s="1"/>
  <c r="C8" i="6"/>
  <c r="C5" i="6" s="1"/>
  <c r="I6" i="5"/>
  <c r="I20" i="5"/>
  <c r="I7" i="5"/>
  <c r="I12" i="4"/>
  <c r="I11" i="4" s="1"/>
  <c r="I6" i="4"/>
  <c r="C6" i="4"/>
  <c r="I6" i="9"/>
  <c r="I5" i="9" s="1"/>
  <c r="I47" i="3"/>
  <c r="I46" i="3" s="1"/>
  <c r="C42" i="3"/>
  <c r="C5" i="3"/>
  <c r="B14" i="1"/>
  <c r="B13" i="1"/>
  <c r="B12" i="1"/>
  <c r="B11" i="1"/>
  <c r="D6" i="2"/>
  <c r="H20" i="3"/>
  <c r="H13" i="1" s="1"/>
  <c r="H10" i="1" s="1"/>
  <c r="H8" i="3"/>
  <c r="H6" i="3"/>
  <c r="E6" i="3"/>
  <c r="F6" i="3"/>
  <c r="G6" i="3"/>
  <c r="D6" i="3"/>
  <c r="C38" i="3"/>
  <c r="I38" i="3" s="1"/>
  <c r="I36" i="3" s="1"/>
  <c r="C39" i="3"/>
  <c r="I39" i="3" s="1"/>
  <c r="C40" i="3"/>
  <c r="I40" i="3" s="1"/>
  <c r="C37" i="3"/>
  <c r="C22" i="3"/>
  <c r="I22" i="3" s="1"/>
  <c r="C23" i="3"/>
  <c r="I23" i="3" s="1"/>
  <c r="C24" i="3"/>
  <c r="I25" i="3"/>
  <c r="C26" i="3"/>
  <c r="I26" i="3" s="1"/>
  <c r="C27" i="3"/>
  <c r="I27" i="3" s="1"/>
  <c r="C28" i="3"/>
  <c r="I28" i="3" s="1"/>
  <c r="C29" i="3"/>
  <c r="I29" i="3" s="1"/>
  <c r="C30" i="3"/>
  <c r="I30" i="3" s="1"/>
  <c r="C31" i="3"/>
  <c r="I31" i="3" s="1"/>
  <c r="C32" i="3"/>
  <c r="I32" i="3" s="1"/>
  <c r="C33" i="3"/>
  <c r="I33" i="3" s="1"/>
  <c r="C34" i="3"/>
  <c r="I34" i="3" s="1"/>
  <c r="C35" i="3"/>
  <c r="I35" i="3" s="1"/>
  <c r="C21" i="3"/>
  <c r="I21" i="3" s="1"/>
  <c r="E20" i="3"/>
  <c r="F20" i="3"/>
  <c r="G20" i="3"/>
  <c r="E8" i="3"/>
  <c r="F8" i="3"/>
  <c r="G8" i="3"/>
  <c r="I19" i="3"/>
  <c r="C6" i="3"/>
  <c r="B9" i="1"/>
  <c r="B8" i="1"/>
  <c r="I18" i="3"/>
  <c r="I17" i="3"/>
  <c r="I16" i="3"/>
  <c r="I15" i="3"/>
  <c r="I14" i="3"/>
  <c r="I13" i="3"/>
  <c r="I12" i="3"/>
  <c r="I11" i="3"/>
  <c r="I10" i="3"/>
  <c r="H19" i="1" l="1"/>
  <c r="C20" i="1"/>
  <c r="G5" i="1"/>
  <c r="G19" i="1"/>
  <c r="F19" i="1"/>
  <c r="H5" i="1"/>
  <c r="C10" i="1"/>
  <c r="H6" i="1"/>
  <c r="C7" i="1"/>
  <c r="D6" i="1"/>
  <c r="D5" i="1"/>
  <c r="F5" i="1"/>
  <c r="E5" i="1"/>
  <c r="C23" i="1"/>
  <c r="H5" i="3"/>
  <c r="I5" i="4"/>
  <c r="I8" i="5"/>
  <c r="I5" i="5" s="1"/>
  <c r="C5" i="5"/>
  <c r="I8" i="3"/>
  <c r="I7" i="3"/>
  <c r="I6" i="3" s="1"/>
  <c r="I24" i="3"/>
  <c r="I20" i="3" s="1"/>
  <c r="I13" i="1" s="1"/>
  <c r="I10" i="1" s="1"/>
  <c r="I8" i="2"/>
  <c r="I10" i="2"/>
  <c r="I11" i="2"/>
  <c r="I12" i="2"/>
  <c r="I13" i="2"/>
  <c r="C19" i="1" l="1"/>
  <c r="C6" i="1"/>
  <c r="C5" i="1"/>
  <c r="I9" i="2"/>
  <c r="I5" i="3"/>
  <c r="I7" i="2"/>
  <c r="I6" i="2" s="1"/>
  <c r="I8" i="1" s="1"/>
  <c r="I7" i="1" s="1"/>
  <c r="C6" i="2"/>
  <c r="H6" i="6"/>
  <c r="I5" i="1" l="1"/>
  <c r="I6" i="1"/>
  <c r="I5" i="2"/>
</calcChain>
</file>

<file path=xl/comments1.xml><?xml version="1.0" encoding="utf-8"?>
<comments xmlns="http://schemas.openxmlformats.org/spreadsheetml/2006/main">
  <authors>
    <author>user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지출내용이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많으면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매모에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</text>
    </comment>
    <comment ref="J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지출내용이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많으면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매모에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</text>
    </comment>
    <comment ref="J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user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지출내용이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많으면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매모에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comments4.xml><?xml version="1.0" encoding="utf-8"?>
<comments xmlns="http://schemas.openxmlformats.org/spreadsheetml/2006/main">
  <authors>
    <author>user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지출내용이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많으면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매모에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comments5.xml><?xml version="1.0" encoding="utf-8"?>
<comments xmlns="http://schemas.openxmlformats.org/spreadsheetml/2006/main">
  <authors>
    <author>user</author>
  </authors>
  <commentList>
    <comment ref="J7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지출내용이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많으면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매모에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sharedStrings.xml><?xml version="1.0" encoding="utf-8"?>
<sst xmlns="http://schemas.openxmlformats.org/spreadsheetml/2006/main" count="337" uniqueCount="197">
  <si>
    <t>세부사업명</t>
    <phoneticPr fontId="1" type="noConversion"/>
  </si>
  <si>
    <t>본예산</t>
    <phoneticPr fontId="1" type="noConversion"/>
  </si>
  <si>
    <t>1회추경</t>
    <phoneticPr fontId="1" type="noConversion"/>
  </si>
  <si>
    <t>2회추경</t>
    <phoneticPr fontId="1" type="noConversion"/>
  </si>
  <si>
    <t>지출액</t>
    <phoneticPr fontId="1" type="noConversion"/>
  </si>
  <si>
    <t>계</t>
    <phoneticPr fontId="1" type="noConversion"/>
  </si>
  <si>
    <t>비 고</t>
    <phoneticPr fontId="1" type="noConversion"/>
  </si>
  <si>
    <t>[단위 : 천원]</t>
    <phoneticPr fontId="1" type="noConversion"/>
  </si>
  <si>
    <t>잔  액</t>
    <phoneticPr fontId="1" type="noConversion"/>
  </si>
  <si>
    <t>22년 하수도관리 예산편성 및 사용내역</t>
    <phoneticPr fontId="1" type="noConversion"/>
  </si>
  <si>
    <t>예산액</t>
    <phoneticPr fontId="1" type="noConversion"/>
  </si>
  <si>
    <t>계</t>
    <phoneticPr fontId="1" type="noConversion"/>
  </si>
  <si>
    <t>본예산</t>
    <phoneticPr fontId="1" type="noConversion"/>
  </si>
  <si>
    <t>1회추경</t>
    <phoneticPr fontId="1" type="noConversion"/>
  </si>
  <si>
    <t>2회추경</t>
    <phoneticPr fontId="1" type="noConversion"/>
  </si>
  <si>
    <t>3회추경</t>
    <phoneticPr fontId="1" type="noConversion"/>
  </si>
  <si>
    <t>잔액</t>
    <phoneticPr fontId="1" type="noConversion"/>
  </si>
  <si>
    <t>비고</t>
    <phoneticPr fontId="1" type="noConversion"/>
  </si>
  <si>
    <t>지출내용</t>
    <phoneticPr fontId="1" type="noConversion"/>
  </si>
  <si>
    <t>하수도관리 세부사업 지출내역</t>
    <phoneticPr fontId="1" type="noConversion"/>
  </si>
  <si>
    <t>[단위 : 천원]</t>
    <phoneticPr fontId="1" type="noConversion"/>
  </si>
  <si>
    <t>세부사업명 : 하수도관리</t>
    <phoneticPr fontId="1" type="noConversion"/>
  </si>
  <si>
    <t>세부사업명 : 분뇨처리장운영</t>
    <phoneticPr fontId="1" type="noConversion"/>
  </si>
  <si>
    <t>세부사업명 : 분뇨수거관리</t>
    <phoneticPr fontId="1" type="noConversion"/>
  </si>
  <si>
    <t>세부사업명 : 마을하수처리시설관리</t>
    <phoneticPr fontId="1" type="noConversion"/>
  </si>
  <si>
    <t>세부사업명 : 마을하수도관리</t>
    <phoneticPr fontId="1" type="noConversion"/>
  </si>
  <si>
    <t>세부사업명 : 하수종말처리장관리</t>
    <phoneticPr fontId="1" type="noConversion"/>
  </si>
  <si>
    <t>계</t>
    <phoneticPr fontId="1" type="noConversion"/>
  </si>
  <si>
    <t>하수도관리</t>
    <phoneticPr fontId="1" type="noConversion"/>
  </si>
  <si>
    <t>편성목</t>
    <phoneticPr fontId="1" type="noConversion"/>
  </si>
  <si>
    <t>편성목</t>
    <phoneticPr fontId="1" type="noConversion"/>
  </si>
  <si>
    <t>예   산   액</t>
    <phoneticPr fontId="1" type="noConversion"/>
  </si>
  <si>
    <t>부기명</t>
    <phoneticPr fontId="1" type="noConversion"/>
  </si>
  <si>
    <t>예시</t>
    <phoneticPr fontId="1" type="noConversion"/>
  </si>
  <si>
    <t>업무추진 매식비</t>
    <phoneticPr fontId="1" type="noConversion"/>
  </si>
  <si>
    <t>사무용품 구입비</t>
    <phoneticPr fontId="1" type="noConversion"/>
  </si>
  <si>
    <t>소계</t>
    <phoneticPr fontId="1" type="noConversion"/>
  </si>
  <si>
    <t>소계</t>
    <phoneticPr fontId="1" type="noConversion"/>
  </si>
  <si>
    <t>국내여비</t>
    <phoneticPr fontId="1" type="noConversion"/>
  </si>
  <si>
    <t>공무직 국내여비</t>
    <phoneticPr fontId="1" type="noConversion"/>
  </si>
  <si>
    <t>종말처리장 국내여비</t>
    <phoneticPr fontId="1" type="noConversion"/>
  </si>
  <si>
    <t>월액여비</t>
    <phoneticPr fontId="1" type="noConversion"/>
  </si>
  <si>
    <t xml:space="preserve"> </t>
    <phoneticPr fontId="1" type="noConversion"/>
  </si>
  <si>
    <t>일시사역인부임</t>
    <phoneticPr fontId="1" type="noConversion"/>
  </si>
  <si>
    <t>사무관리비</t>
    <phoneticPr fontId="1" type="noConversion"/>
  </si>
  <si>
    <t>소모품자재구입</t>
    <phoneticPr fontId="1" type="noConversion"/>
  </si>
  <si>
    <t>운영종사자 교육비</t>
    <phoneticPr fontId="1" type="noConversion"/>
  </si>
  <si>
    <t>운용 용품구입</t>
    <phoneticPr fontId="1" type="noConversion"/>
  </si>
  <si>
    <t>탈수슬러지 위탁</t>
    <phoneticPr fontId="1" type="noConversion"/>
  </si>
  <si>
    <t>실험실 정도검사</t>
    <phoneticPr fontId="1" type="noConversion"/>
  </si>
  <si>
    <t>일직비</t>
    <phoneticPr fontId="1" type="noConversion"/>
  </si>
  <si>
    <t>숙직비</t>
    <phoneticPr fontId="1" type="noConversion"/>
  </si>
  <si>
    <t>종사원 피복비</t>
    <phoneticPr fontId="1" type="noConversion"/>
  </si>
  <si>
    <t>참구류 구입</t>
    <phoneticPr fontId="1" type="noConversion"/>
  </si>
  <si>
    <t>공공운영비</t>
    <phoneticPr fontId="1" type="noConversion"/>
  </si>
  <si>
    <t>제세공과금</t>
    <phoneticPr fontId="1" type="noConversion"/>
  </si>
  <si>
    <t>전기사용료</t>
    <phoneticPr fontId="1" type="noConversion"/>
  </si>
  <si>
    <t>KT전용 회선료</t>
    <phoneticPr fontId="1" type="noConversion"/>
  </si>
  <si>
    <t>관용차량 제세</t>
    <phoneticPr fontId="1" type="noConversion"/>
  </si>
  <si>
    <t>비상발전기 연료비</t>
    <phoneticPr fontId="1" type="noConversion"/>
  </si>
  <si>
    <t>하수처리장 기술진단</t>
    <phoneticPr fontId="1" type="noConversion"/>
  </si>
  <si>
    <t>하수관로 기술진단</t>
    <phoneticPr fontId="1" type="noConversion"/>
  </si>
  <si>
    <t>관용차량 연료비</t>
    <phoneticPr fontId="1" type="noConversion"/>
  </si>
  <si>
    <t>건물 유지 보수비</t>
    <phoneticPr fontId="1" type="noConversion"/>
  </si>
  <si>
    <t>관용차량 유지보수</t>
    <phoneticPr fontId="1" type="noConversion"/>
  </si>
  <si>
    <t>전기안전관리대행</t>
    <phoneticPr fontId="1" type="noConversion"/>
  </si>
  <si>
    <t>크레인 정기검사</t>
    <phoneticPr fontId="1" type="noConversion"/>
  </si>
  <si>
    <t>자가용전기설비 검사</t>
    <phoneticPr fontId="1" type="noConversion"/>
  </si>
  <si>
    <t>하수찌꺼기 성분검사</t>
    <phoneticPr fontId="1" type="noConversion"/>
  </si>
  <si>
    <t>실험실 시약구입</t>
    <phoneticPr fontId="1" type="noConversion"/>
  </si>
  <si>
    <t>수질관리 약품구입</t>
    <phoneticPr fontId="1" type="noConversion"/>
  </si>
  <si>
    <t>실험실 기자재구입</t>
    <phoneticPr fontId="1" type="noConversion"/>
  </si>
  <si>
    <t>채수병구입</t>
    <phoneticPr fontId="1" type="noConversion"/>
  </si>
  <si>
    <t>일반운영비</t>
    <phoneticPr fontId="1" type="noConversion"/>
  </si>
  <si>
    <t>밀폐공간 보호장구</t>
    <phoneticPr fontId="1" type="noConversion"/>
  </si>
  <si>
    <t>유지관리</t>
    <phoneticPr fontId="1" type="noConversion"/>
  </si>
  <si>
    <t>시설물보수</t>
    <phoneticPr fontId="1" type="noConversion"/>
  </si>
  <si>
    <t>자은 관리사무실 신축</t>
    <phoneticPr fontId="1" type="noConversion"/>
  </si>
  <si>
    <t>자산취득비</t>
    <phoneticPr fontId="1" type="noConversion"/>
  </si>
  <si>
    <t>TOC구입설치</t>
    <phoneticPr fontId="1" type="noConversion"/>
  </si>
  <si>
    <t>예   산   액</t>
    <phoneticPr fontId="1" type="noConversion"/>
  </si>
  <si>
    <t>TMS유지보수 수수료</t>
    <phoneticPr fontId="1" type="noConversion"/>
  </si>
  <si>
    <t>TMS정도검사 수수료</t>
    <phoneticPr fontId="1" type="noConversion"/>
  </si>
  <si>
    <t>악취기술진단</t>
    <phoneticPr fontId="1" type="noConversion"/>
  </si>
  <si>
    <t>여  비</t>
    <phoneticPr fontId="1" type="noConversion"/>
  </si>
  <si>
    <t>일반
운영비</t>
    <phoneticPr fontId="1" type="noConversion"/>
  </si>
  <si>
    <t>예  산  액</t>
    <phoneticPr fontId="1" type="noConversion"/>
  </si>
  <si>
    <t>세부사업명 : 물재이용관리계획</t>
    <phoneticPr fontId="1" type="noConversion"/>
  </si>
  <si>
    <t>연구용역비</t>
    <phoneticPr fontId="1" type="noConversion"/>
  </si>
  <si>
    <t>물재이용관리계획</t>
    <phoneticPr fontId="1" type="noConversion"/>
  </si>
  <si>
    <t>업무추진매식비</t>
    <phoneticPr fontId="1" type="noConversion"/>
  </si>
  <si>
    <t>사무용품구입비</t>
    <phoneticPr fontId="1" type="noConversion"/>
  </si>
  <si>
    <t>운영관리자 교육비</t>
    <phoneticPr fontId="1" type="noConversion"/>
  </si>
  <si>
    <t>운영관리자 피복비</t>
    <phoneticPr fontId="1" type="noConversion"/>
  </si>
  <si>
    <t>국내여비</t>
    <phoneticPr fontId="1" type="noConversion"/>
  </si>
  <si>
    <t>공무직 국내여비</t>
    <phoneticPr fontId="1" type="noConversion"/>
  </si>
  <si>
    <t>분뇨처리장 국내여비</t>
    <phoneticPr fontId="1" type="noConversion"/>
  </si>
  <si>
    <t>예   산   액</t>
    <phoneticPr fontId="1" type="noConversion"/>
  </si>
  <si>
    <t>기간제근로자보수</t>
    <phoneticPr fontId="1" type="noConversion"/>
  </si>
  <si>
    <t>일반운영비</t>
    <phoneticPr fontId="1" type="noConversion"/>
  </si>
  <si>
    <t>소모품 자재 구입</t>
    <phoneticPr fontId="1" type="noConversion"/>
  </si>
  <si>
    <t>전기요금</t>
    <phoneticPr fontId="1" type="noConversion"/>
  </si>
  <si>
    <t>처리장 기술진단비</t>
    <phoneticPr fontId="1" type="noConversion"/>
  </si>
  <si>
    <t>관로 기술지단비</t>
    <phoneticPr fontId="1" type="noConversion"/>
  </si>
  <si>
    <t>상하수도협회비</t>
    <phoneticPr fontId="1" type="noConversion"/>
  </si>
  <si>
    <t>차량 연료비</t>
    <phoneticPr fontId="1" type="noConversion"/>
  </si>
  <si>
    <t>차량 도선비</t>
    <phoneticPr fontId="1" type="noConversion"/>
  </si>
  <si>
    <t>관용차량 유지보수비</t>
    <phoneticPr fontId="1" type="noConversion"/>
  </si>
  <si>
    <t>유지관리</t>
    <phoneticPr fontId="1" type="noConversion"/>
  </si>
  <si>
    <t>자산취득비</t>
    <phoneticPr fontId="1" type="noConversion"/>
  </si>
  <si>
    <t>크레인차량구입</t>
    <phoneticPr fontId="1" type="noConversion"/>
  </si>
  <si>
    <t>잔   액</t>
    <phoneticPr fontId="1" type="noConversion"/>
  </si>
  <si>
    <t>예   산   액</t>
    <phoneticPr fontId="1" type="noConversion"/>
  </si>
  <si>
    <t>기간제근로자등보수</t>
    <phoneticPr fontId="1" type="noConversion"/>
  </si>
  <si>
    <t>일반운영비</t>
    <phoneticPr fontId="1" type="noConversion"/>
  </si>
  <si>
    <t>자동차검사 수수료</t>
    <phoneticPr fontId="1" type="noConversion"/>
  </si>
  <si>
    <t>분뇨수거선박 임대료</t>
    <phoneticPr fontId="1" type="noConversion"/>
  </si>
  <si>
    <t>분뇨수거선박임차(흑산)</t>
    <phoneticPr fontId="1" type="noConversion"/>
  </si>
  <si>
    <t>환경개선부담금</t>
    <phoneticPr fontId="1" type="noConversion"/>
  </si>
  <si>
    <t>스키로우더 보험료</t>
    <phoneticPr fontId="1" type="noConversion"/>
  </si>
  <si>
    <t>유류대</t>
    <phoneticPr fontId="1" type="noConversion"/>
  </si>
  <si>
    <t>도선료</t>
    <phoneticPr fontId="1" type="noConversion"/>
  </si>
  <si>
    <t>분뇨차량유지보수비</t>
    <phoneticPr fontId="1" type="noConversion"/>
  </si>
  <si>
    <t>처리장 난방연료비(흑산)</t>
    <phoneticPr fontId="1" type="noConversion"/>
  </si>
  <si>
    <t>분뇨차량 유류수리비(흑산)</t>
    <phoneticPr fontId="1" type="noConversion"/>
  </si>
  <si>
    <t>분뇨차량 자동차세(흑산)</t>
    <phoneticPr fontId="1" type="noConversion"/>
  </si>
  <si>
    <t>분뇨차량 환경개선(흑산)</t>
    <phoneticPr fontId="1" type="noConversion"/>
  </si>
  <si>
    <t>분뇨차량 정기검사(흑산)</t>
    <phoneticPr fontId="1" type="noConversion"/>
  </si>
  <si>
    <t>일반보전금</t>
    <phoneticPr fontId="1" type="noConversion"/>
  </si>
  <si>
    <t>처리수수료 지원금</t>
    <phoneticPr fontId="1" type="noConversion"/>
  </si>
  <si>
    <t>인  건  비</t>
    <phoneticPr fontId="1" type="noConversion"/>
  </si>
  <si>
    <t>시  설  비</t>
    <phoneticPr fontId="1" type="noConversion"/>
  </si>
  <si>
    <t>인 건 비</t>
    <phoneticPr fontId="1" type="noConversion"/>
  </si>
  <si>
    <t>여   비</t>
    <phoneticPr fontId="1" type="noConversion"/>
  </si>
  <si>
    <t>세부사업명 : 분뇨처리시설관리</t>
    <phoneticPr fontId="1" type="noConversion"/>
  </si>
  <si>
    <t>일반운영비</t>
    <phoneticPr fontId="1" type="noConversion"/>
  </si>
  <si>
    <t>분뇨퇴비장 위탁처리</t>
    <phoneticPr fontId="1" type="noConversion"/>
  </si>
  <si>
    <t>분뇨처리시설 유지관리</t>
    <phoneticPr fontId="1" type="noConversion"/>
  </si>
  <si>
    <t>조경용 제초제</t>
    <phoneticPr fontId="1" type="noConversion"/>
  </si>
  <si>
    <t>병해충방제 소독약품</t>
    <phoneticPr fontId="1" type="noConversion"/>
  </si>
  <si>
    <t>수질관리 약품구입</t>
    <phoneticPr fontId="1" type="noConversion"/>
  </si>
  <si>
    <t>연구개발비</t>
    <phoneticPr fontId="1" type="noConversion"/>
  </si>
  <si>
    <t>실험실장비 유지보수</t>
    <phoneticPr fontId="1" type="noConversion"/>
  </si>
  <si>
    <t>증류수제조기필터</t>
    <phoneticPr fontId="1" type="noConversion"/>
  </si>
  <si>
    <t>실험실 시약구입</t>
    <phoneticPr fontId="1" type="noConversion"/>
  </si>
  <si>
    <t>응급복구 및 유지관리</t>
    <phoneticPr fontId="1" type="noConversion"/>
  </si>
  <si>
    <t>잔 액</t>
    <phoneticPr fontId="1" type="noConversion"/>
  </si>
  <si>
    <t>예   산   액</t>
    <phoneticPr fontId="1" type="noConversion"/>
  </si>
  <si>
    <t>재  료  비</t>
    <phoneticPr fontId="1" type="noConversion"/>
  </si>
  <si>
    <t>시  설  비</t>
    <phoneticPr fontId="1" type="noConversion"/>
  </si>
  <si>
    <t>오수정화조 전산프로그램</t>
    <phoneticPr fontId="1" type="noConversion"/>
  </si>
  <si>
    <t>분뇨처리장 소모품</t>
    <phoneticPr fontId="1" type="noConversion"/>
  </si>
  <si>
    <t>부산물 성분검사 수수료</t>
    <phoneticPr fontId="1" type="noConversion"/>
  </si>
  <si>
    <t>준설 및 청소(원수조)</t>
    <phoneticPr fontId="1" type="noConversion"/>
  </si>
  <si>
    <t>준설 및 청소(분뇨저장조)</t>
    <phoneticPr fontId="1" type="noConversion"/>
  </si>
  <si>
    <t>당직실 침구 및 세탁</t>
    <phoneticPr fontId="1" type="noConversion"/>
  </si>
  <si>
    <t>위탁교육비</t>
    <phoneticPr fontId="1" type="noConversion"/>
  </si>
  <si>
    <t>분뇨처리장 숙직비</t>
    <phoneticPr fontId="1" type="noConversion"/>
  </si>
  <si>
    <t>분뇨처리장 일직비</t>
    <phoneticPr fontId="1" type="noConversion"/>
  </si>
  <si>
    <t>작업복 구입</t>
    <phoneticPr fontId="1" type="noConversion"/>
  </si>
  <si>
    <t>위생복구입</t>
    <phoneticPr fontId="1" type="noConversion"/>
  </si>
  <si>
    <t>처리동 전기사용료</t>
    <phoneticPr fontId="1" type="noConversion"/>
  </si>
  <si>
    <t>재활용기반 전기사용료</t>
    <phoneticPr fontId="1" type="noConversion"/>
  </si>
  <si>
    <t>지하수 전기사용료</t>
    <phoneticPr fontId="1" type="noConversion"/>
  </si>
  <si>
    <t>TV수신료</t>
    <phoneticPr fontId="1" type="noConversion"/>
  </si>
  <si>
    <t>정수기 비데사용료</t>
    <phoneticPr fontId="1" type="noConversion"/>
  </si>
  <si>
    <t>환경개선부담금</t>
    <phoneticPr fontId="1" type="noConversion"/>
  </si>
  <si>
    <t>상하수도사용료</t>
    <phoneticPr fontId="1" type="noConversion"/>
  </si>
  <si>
    <t>난방나로 연료비</t>
    <phoneticPr fontId="1" type="noConversion"/>
  </si>
  <si>
    <t>보일러 연료비</t>
    <phoneticPr fontId="1" type="noConversion"/>
  </si>
  <si>
    <t>운반차량 유지관리비</t>
    <phoneticPr fontId="1" type="noConversion"/>
  </si>
  <si>
    <t>스키로우더 유류대</t>
    <phoneticPr fontId="1" type="noConversion"/>
  </si>
  <si>
    <t xml:space="preserve">시설물 유지관리비 </t>
    <phoneticPr fontId="1" type="noConversion"/>
  </si>
  <si>
    <t>전기안전관리 수수료</t>
    <phoneticPr fontId="1" type="noConversion"/>
  </si>
  <si>
    <t>사무</t>
    <phoneticPr fontId="1" type="noConversion"/>
  </si>
  <si>
    <t>공공</t>
    <phoneticPr fontId="1" type="noConversion"/>
  </si>
  <si>
    <t>부 기 명</t>
    <phoneticPr fontId="1" type="noConversion"/>
  </si>
  <si>
    <t>예 산 액</t>
    <phoneticPr fontId="1" type="noConversion"/>
  </si>
  <si>
    <t>잔  액</t>
    <phoneticPr fontId="1" type="noConversion"/>
  </si>
  <si>
    <t>재  료  비</t>
    <phoneticPr fontId="1" type="noConversion"/>
  </si>
  <si>
    <t>시  설  비</t>
    <phoneticPr fontId="1" type="noConversion"/>
  </si>
  <si>
    <t>인  건  비</t>
    <phoneticPr fontId="1" type="noConversion"/>
  </si>
  <si>
    <t>물재이용
관리계획</t>
    <phoneticPr fontId="1" type="noConversion"/>
  </si>
  <si>
    <t>하수종말
처리장관리</t>
    <phoneticPr fontId="1" type="noConversion"/>
  </si>
  <si>
    <t>소 계</t>
    <phoneticPr fontId="1" type="noConversion"/>
  </si>
  <si>
    <t>소 계</t>
    <phoneticPr fontId="1" type="noConversion"/>
  </si>
  <si>
    <t>3회추경</t>
    <phoneticPr fontId="1" type="noConversion"/>
  </si>
  <si>
    <t>마을하수도
관리</t>
    <phoneticPr fontId="1" type="noConversion"/>
  </si>
  <si>
    <t>마을하수처리
시설관리</t>
    <phoneticPr fontId="1" type="noConversion"/>
  </si>
  <si>
    <t>분뇨처리
시설관리</t>
    <phoneticPr fontId="1" type="noConversion"/>
  </si>
  <si>
    <t>분뇨수거
관리</t>
    <phoneticPr fontId="1" type="noConversion"/>
  </si>
  <si>
    <t>분뇨처리장
운영</t>
    <phoneticPr fontId="1" type="noConversion"/>
  </si>
  <si>
    <t>합계</t>
    <phoneticPr fontId="1" type="noConversion"/>
  </si>
  <si>
    <t>총계</t>
    <phoneticPr fontId="1" type="noConversion"/>
  </si>
  <si>
    <t>하수도관리</t>
    <phoneticPr fontId="1" type="noConversion"/>
  </si>
  <si>
    <t>마을하수도</t>
    <phoneticPr fontId="1" type="noConversion"/>
  </si>
  <si>
    <t>분뇨처리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</si>
</sst>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HY헤드라인M"/>
      <family val="1"/>
      <charset val="129"/>
    </font>
    <font>
      <b/>
      <sz val="22"/>
      <color theme="1"/>
      <name val="HY헤드라인M"/>
      <family val="1"/>
      <charset val="129"/>
    </font>
    <font>
      <sz val="12"/>
      <color theme="1"/>
      <name val="HY헤드라인M"/>
      <family val="1"/>
      <charset val="129"/>
    </font>
    <font>
      <sz val="9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4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double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41" fontId="13" fillId="0" borderId="11" xfId="0" applyNumberFormat="1" applyFont="1" applyBorder="1">
      <alignment vertical="center"/>
    </xf>
    <xf numFmtId="0" fontId="13" fillId="0" borderId="11" xfId="0" applyFont="1" applyBorder="1">
      <alignment vertical="center"/>
    </xf>
    <xf numFmtId="0" fontId="13" fillId="0" borderId="12" xfId="0" applyFont="1" applyBorder="1">
      <alignment vertical="center"/>
    </xf>
    <xf numFmtId="0" fontId="13" fillId="0" borderId="0" xfId="0" applyFont="1">
      <alignment vertical="center"/>
    </xf>
    <xf numFmtId="0" fontId="13" fillId="0" borderId="22" xfId="0" applyFont="1" applyBorder="1">
      <alignment vertical="center"/>
    </xf>
    <xf numFmtId="41" fontId="13" fillId="0" borderId="5" xfId="0" applyNumberFormat="1" applyFont="1" applyBorder="1">
      <alignment vertical="center"/>
    </xf>
    <xf numFmtId="0" fontId="14" fillId="0" borderId="6" xfId="0" applyFont="1" applyBorder="1" applyAlignment="1">
      <alignment horizontal="center" vertical="center"/>
    </xf>
    <xf numFmtId="0" fontId="13" fillId="0" borderId="7" xfId="0" applyFont="1" applyBorder="1">
      <alignment vertical="center"/>
    </xf>
    <xf numFmtId="0" fontId="13" fillId="0" borderId="23" xfId="0" applyFont="1" applyBorder="1">
      <alignment vertical="center"/>
    </xf>
    <xf numFmtId="41" fontId="13" fillId="0" borderId="8" xfId="0" applyNumberFormat="1" applyFont="1" applyBorder="1">
      <alignment vertical="center"/>
    </xf>
    <xf numFmtId="0" fontId="13" fillId="0" borderId="8" xfId="0" applyFont="1" applyBorder="1">
      <alignment vertical="center"/>
    </xf>
    <xf numFmtId="0" fontId="14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41" fontId="13" fillId="2" borderId="11" xfId="0" applyNumberFormat="1" applyFont="1" applyFill="1" applyBorder="1">
      <alignment vertical="center"/>
    </xf>
    <xf numFmtId="0" fontId="13" fillId="2" borderId="12" xfId="0" applyFont="1" applyFill="1" applyBorder="1">
      <alignment vertical="center"/>
    </xf>
    <xf numFmtId="41" fontId="13" fillId="2" borderId="5" xfId="0" applyNumberFormat="1" applyFont="1" applyFill="1" applyBorder="1">
      <alignment vertical="center"/>
    </xf>
    <xf numFmtId="0" fontId="13" fillId="2" borderId="5" xfId="0" applyFont="1" applyFill="1" applyBorder="1">
      <alignment vertical="center"/>
    </xf>
    <xf numFmtId="0" fontId="14" fillId="2" borderId="6" xfId="0" applyFont="1" applyFill="1" applyBorder="1" applyAlignment="1">
      <alignment horizontal="center" vertical="center"/>
    </xf>
    <xf numFmtId="41" fontId="13" fillId="0" borderId="27" xfId="0" applyNumberFormat="1" applyFont="1" applyBorder="1">
      <alignment vertical="center"/>
    </xf>
    <xf numFmtId="0" fontId="14" fillId="0" borderId="28" xfId="0" applyFont="1" applyBorder="1" applyAlignment="1">
      <alignment horizontal="center" vertical="center"/>
    </xf>
    <xf numFmtId="41" fontId="13" fillId="2" borderId="27" xfId="0" applyNumberFormat="1" applyFont="1" applyFill="1" applyBorder="1">
      <alignment vertical="center"/>
    </xf>
    <xf numFmtId="0" fontId="14" fillId="2" borderId="28" xfId="0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41" fontId="13" fillId="0" borderId="30" xfId="0" applyNumberFormat="1" applyFont="1" applyBorder="1">
      <alignment vertical="center"/>
    </xf>
    <xf numFmtId="41" fontId="13" fillId="2" borderId="30" xfId="0" applyNumberFormat="1" applyFont="1" applyFill="1" applyBorder="1">
      <alignment vertical="center"/>
    </xf>
    <xf numFmtId="41" fontId="13" fillId="0" borderId="31" xfId="0" applyNumberFormat="1" applyFont="1" applyBorder="1">
      <alignment vertical="center"/>
    </xf>
    <xf numFmtId="41" fontId="13" fillId="2" borderId="31" xfId="0" applyNumberFormat="1" applyFont="1" applyFill="1" applyBorder="1">
      <alignment vertical="center"/>
    </xf>
    <xf numFmtId="41" fontId="13" fillId="0" borderId="32" xfId="0" applyNumberFormat="1" applyFont="1" applyBorder="1">
      <alignment vertical="center"/>
    </xf>
    <xf numFmtId="41" fontId="13" fillId="2" borderId="32" xfId="0" applyNumberFormat="1" applyFont="1" applyFill="1" applyBorder="1">
      <alignment vertical="center"/>
    </xf>
    <xf numFmtId="41" fontId="13" fillId="0" borderId="33" xfId="0" applyNumberFormat="1" applyFont="1" applyBorder="1">
      <alignment vertical="center"/>
    </xf>
    <xf numFmtId="41" fontId="13" fillId="0" borderId="21" xfId="0" applyNumberFormat="1" applyFont="1" applyBorder="1">
      <alignment vertical="center"/>
    </xf>
    <xf numFmtId="41" fontId="13" fillId="2" borderId="21" xfId="0" applyNumberFormat="1" applyFont="1" applyFill="1" applyBorder="1">
      <alignment vertical="center"/>
    </xf>
    <xf numFmtId="41" fontId="13" fillId="0" borderId="22" xfId="0" applyNumberFormat="1" applyFont="1" applyBorder="1">
      <alignment vertical="center"/>
    </xf>
    <xf numFmtId="41" fontId="13" fillId="2" borderId="22" xfId="0" applyNumberFormat="1" applyFont="1" applyFill="1" applyBorder="1">
      <alignment vertical="center"/>
    </xf>
    <xf numFmtId="41" fontId="13" fillId="2" borderId="26" xfId="0" applyNumberFormat="1" applyFont="1" applyFill="1" applyBorder="1">
      <alignment vertical="center"/>
    </xf>
    <xf numFmtId="41" fontId="13" fillId="0" borderId="26" xfId="0" applyNumberFormat="1" applyFont="1" applyBorder="1">
      <alignment vertical="center"/>
    </xf>
    <xf numFmtId="41" fontId="13" fillId="0" borderId="23" xfId="0" applyNumberFormat="1" applyFont="1" applyBorder="1">
      <alignment vertical="center"/>
    </xf>
    <xf numFmtId="41" fontId="13" fillId="0" borderId="36" xfId="0" applyNumberFormat="1" applyFont="1" applyBorder="1">
      <alignment vertical="center"/>
    </xf>
    <xf numFmtId="41" fontId="13" fillId="2" borderId="36" xfId="0" applyNumberFormat="1" applyFont="1" applyFill="1" applyBorder="1">
      <alignment vertical="center"/>
    </xf>
    <xf numFmtId="41" fontId="13" fillId="0" borderId="37" xfId="0" applyNumberFormat="1" applyFont="1" applyBorder="1">
      <alignment vertical="center"/>
    </xf>
    <xf numFmtId="41" fontId="13" fillId="2" borderId="37" xfId="0" applyNumberFormat="1" applyFont="1" applyFill="1" applyBorder="1">
      <alignment vertical="center"/>
    </xf>
    <xf numFmtId="41" fontId="13" fillId="0" borderId="38" xfId="0" applyNumberFormat="1" applyFont="1" applyBorder="1">
      <alignment vertical="center"/>
    </xf>
    <xf numFmtId="41" fontId="13" fillId="2" borderId="38" xfId="0" applyNumberFormat="1" applyFont="1" applyFill="1" applyBorder="1">
      <alignment vertical="center"/>
    </xf>
    <xf numFmtId="41" fontId="13" fillId="0" borderId="39" xfId="0" applyNumberFormat="1" applyFont="1" applyBorder="1">
      <alignment vertical="center"/>
    </xf>
    <xf numFmtId="0" fontId="12" fillId="0" borderId="20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2" borderId="42" xfId="0" applyFont="1" applyFill="1" applyBorder="1" applyAlignment="1">
      <alignment horizontal="center" vertical="center"/>
    </xf>
    <xf numFmtId="0" fontId="13" fillId="0" borderId="43" xfId="0" applyFont="1" applyBorder="1">
      <alignment vertical="center"/>
    </xf>
    <xf numFmtId="0" fontId="13" fillId="2" borderId="43" xfId="0" applyFont="1" applyFill="1" applyBorder="1" applyAlignment="1">
      <alignment horizontal="center" vertical="center"/>
    </xf>
    <xf numFmtId="0" fontId="13" fillId="0" borderId="44" xfId="0" applyFont="1" applyBorder="1">
      <alignment vertical="center"/>
    </xf>
    <xf numFmtId="0" fontId="13" fillId="2" borderId="44" xfId="0" applyFont="1" applyFill="1" applyBorder="1" applyAlignment="1">
      <alignment horizontal="center" vertical="center"/>
    </xf>
    <xf numFmtId="0" fontId="13" fillId="0" borderId="45" xfId="0" applyFont="1" applyBorder="1">
      <alignment vertical="center"/>
    </xf>
    <xf numFmtId="0" fontId="13" fillId="0" borderId="48" xfId="0" applyFont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13" fillId="0" borderId="49" xfId="0" applyFont="1" applyBorder="1">
      <alignment vertical="center"/>
    </xf>
    <xf numFmtId="0" fontId="13" fillId="2" borderId="49" xfId="0" applyFont="1" applyFill="1" applyBorder="1" applyAlignment="1">
      <alignment horizontal="center" vertical="center"/>
    </xf>
    <xf numFmtId="0" fontId="13" fillId="0" borderId="50" xfId="0" applyFont="1" applyBorder="1">
      <alignment vertical="center"/>
    </xf>
    <xf numFmtId="0" fontId="12" fillId="0" borderId="53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41" fontId="13" fillId="0" borderId="55" xfId="0" applyNumberFormat="1" applyFont="1" applyBorder="1">
      <alignment vertical="center"/>
    </xf>
    <xf numFmtId="41" fontId="13" fillId="0" borderId="42" xfId="0" applyNumberFormat="1" applyFont="1" applyBorder="1">
      <alignment vertical="center"/>
    </xf>
    <xf numFmtId="41" fontId="13" fillId="2" borderId="55" xfId="0" applyNumberFormat="1" applyFont="1" applyFill="1" applyBorder="1">
      <alignment vertical="center"/>
    </xf>
    <xf numFmtId="41" fontId="13" fillId="2" borderId="42" xfId="0" applyNumberFormat="1" applyFont="1" applyFill="1" applyBorder="1">
      <alignment vertical="center"/>
    </xf>
    <xf numFmtId="41" fontId="13" fillId="0" borderId="56" xfId="0" applyNumberFormat="1" applyFont="1" applyBorder="1">
      <alignment vertical="center"/>
    </xf>
    <xf numFmtId="41" fontId="13" fillId="0" borderId="43" xfId="0" applyNumberFormat="1" applyFont="1" applyBorder="1">
      <alignment vertical="center"/>
    </xf>
    <xf numFmtId="41" fontId="13" fillId="2" borderId="56" xfId="0" applyNumberFormat="1" applyFont="1" applyFill="1" applyBorder="1">
      <alignment vertical="center"/>
    </xf>
    <xf numFmtId="41" fontId="13" fillId="2" borderId="43" xfId="0" applyNumberFormat="1" applyFont="1" applyFill="1" applyBorder="1">
      <alignment vertical="center"/>
    </xf>
    <xf numFmtId="41" fontId="13" fillId="0" borderId="57" xfId="0" applyNumberFormat="1" applyFont="1" applyBorder="1">
      <alignment vertical="center"/>
    </xf>
    <xf numFmtId="41" fontId="13" fillId="0" borderId="45" xfId="0" applyNumberFormat="1" applyFont="1" applyBorder="1">
      <alignment vertical="center"/>
    </xf>
    <xf numFmtId="41" fontId="13" fillId="0" borderId="48" xfId="0" applyNumberFormat="1" applyFont="1" applyBorder="1">
      <alignment vertical="center"/>
    </xf>
    <xf numFmtId="41" fontId="13" fillId="2" borderId="48" xfId="0" applyNumberFormat="1" applyFont="1" applyFill="1" applyBorder="1">
      <alignment vertical="center"/>
    </xf>
    <xf numFmtId="41" fontId="13" fillId="0" borderId="49" xfId="0" applyNumberFormat="1" applyFont="1" applyBorder="1">
      <alignment vertical="center"/>
    </xf>
    <xf numFmtId="41" fontId="13" fillId="2" borderId="49" xfId="0" applyNumberFormat="1" applyFont="1" applyFill="1" applyBorder="1">
      <alignment vertical="center"/>
    </xf>
    <xf numFmtId="41" fontId="13" fillId="0" borderId="50" xfId="0" applyNumberFormat="1" applyFont="1" applyBorder="1">
      <alignment vertical="center"/>
    </xf>
    <xf numFmtId="0" fontId="13" fillId="0" borderId="21" xfId="0" applyFont="1" applyBorder="1">
      <alignment vertical="center"/>
    </xf>
    <xf numFmtId="0" fontId="13" fillId="2" borderId="21" xfId="0" applyFont="1" applyFill="1" applyBorder="1">
      <alignment vertical="center"/>
    </xf>
    <xf numFmtId="0" fontId="13" fillId="2" borderId="22" xfId="0" applyFont="1" applyFill="1" applyBorder="1">
      <alignment vertical="center"/>
    </xf>
    <xf numFmtId="41" fontId="13" fillId="0" borderId="5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41" fontId="13" fillId="0" borderId="8" xfId="0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41" fontId="13" fillId="0" borderId="5" xfId="0" applyNumberFormat="1" applyFont="1" applyFill="1" applyBorder="1">
      <alignment vertical="center"/>
    </xf>
    <xf numFmtId="0" fontId="14" fillId="0" borderId="6" xfId="0" applyFont="1" applyFill="1" applyBorder="1" applyAlignment="1">
      <alignment horizontal="center" vertical="center"/>
    </xf>
    <xf numFmtId="0" fontId="13" fillId="2" borderId="6" xfId="0" applyFont="1" applyFill="1" applyBorder="1">
      <alignment vertical="center"/>
    </xf>
    <xf numFmtId="41" fontId="13" fillId="0" borderId="37" xfId="0" applyNumberFormat="1" applyFont="1" applyFill="1" applyBorder="1">
      <alignment vertical="center"/>
    </xf>
    <xf numFmtId="41" fontId="13" fillId="0" borderId="60" xfId="0" applyNumberFormat="1" applyFont="1" applyBorder="1">
      <alignment vertical="center"/>
    </xf>
    <xf numFmtId="41" fontId="13" fillId="0" borderId="61" xfId="0" applyNumberFormat="1" applyFont="1" applyBorder="1">
      <alignment vertical="center"/>
    </xf>
    <xf numFmtId="41" fontId="13" fillId="0" borderId="62" xfId="0" applyNumberFormat="1" applyFont="1" applyBorder="1">
      <alignment vertical="center"/>
    </xf>
    <xf numFmtId="0" fontId="13" fillId="0" borderId="49" xfId="0" applyFont="1" applyFill="1" applyBorder="1" applyAlignment="1">
      <alignment horizontal="center" vertical="center"/>
    </xf>
    <xf numFmtId="41" fontId="13" fillId="0" borderId="56" xfId="0" applyNumberFormat="1" applyFont="1" applyFill="1" applyBorder="1">
      <alignment vertical="center"/>
    </xf>
    <xf numFmtId="41" fontId="13" fillId="0" borderId="49" xfId="0" applyNumberFormat="1" applyFont="1" applyFill="1" applyBorder="1">
      <alignment vertical="center"/>
    </xf>
    <xf numFmtId="0" fontId="13" fillId="0" borderId="22" xfId="0" applyFont="1" applyFill="1" applyBorder="1">
      <alignment vertical="center"/>
    </xf>
    <xf numFmtId="0" fontId="13" fillId="0" borderId="49" xfId="0" applyFont="1" applyFill="1" applyBorder="1" applyAlignment="1">
      <alignment horizontal="left" vertical="center"/>
    </xf>
    <xf numFmtId="0" fontId="13" fillId="0" borderId="49" xfId="0" applyFont="1" applyFill="1" applyBorder="1">
      <alignment vertical="center"/>
    </xf>
    <xf numFmtId="41" fontId="13" fillId="0" borderId="63" xfId="0" applyNumberFormat="1" applyFont="1" applyBorder="1">
      <alignment vertical="center"/>
    </xf>
    <xf numFmtId="41" fontId="13" fillId="0" borderId="64" xfId="0" applyNumberFormat="1" applyFont="1" applyBorder="1">
      <alignment vertical="center"/>
    </xf>
    <xf numFmtId="0" fontId="13" fillId="0" borderId="26" xfId="0" applyFont="1" applyBorder="1">
      <alignment vertical="center"/>
    </xf>
    <xf numFmtId="0" fontId="13" fillId="2" borderId="26" xfId="0" applyFont="1" applyFill="1" applyBorder="1">
      <alignment vertical="center"/>
    </xf>
    <xf numFmtId="0" fontId="8" fillId="0" borderId="6" xfId="0" applyFont="1" applyBorder="1" applyAlignment="1">
      <alignment horizontal="center" vertical="center"/>
    </xf>
    <xf numFmtId="41" fontId="13" fillId="2" borderId="11" xfId="0" applyNumberFormat="1" applyFont="1" applyFill="1" applyBorder="1" applyAlignment="1">
      <alignment horizontal="center" vertical="center"/>
    </xf>
    <xf numFmtId="41" fontId="13" fillId="2" borderId="5" xfId="0" applyNumberFormat="1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/>
    </xf>
    <xf numFmtId="41" fontId="13" fillId="2" borderId="21" xfId="0" applyNumberFormat="1" applyFont="1" applyFill="1" applyBorder="1" applyAlignment="1">
      <alignment horizontal="center" vertical="center"/>
    </xf>
    <xf numFmtId="41" fontId="13" fillId="0" borderId="22" xfId="0" applyNumberFormat="1" applyFont="1" applyBorder="1" applyAlignment="1">
      <alignment horizontal="center" vertical="center"/>
    </xf>
    <xf numFmtId="41" fontId="13" fillId="2" borderId="22" xfId="0" applyNumberFormat="1" applyFont="1" applyFill="1" applyBorder="1" applyAlignment="1">
      <alignment horizontal="center" vertical="center"/>
    </xf>
    <xf numFmtId="41" fontId="13" fillId="0" borderId="23" xfId="0" applyNumberFormat="1" applyFont="1" applyBorder="1" applyAlignment="1">
      <alignment horizontal="center" vertical="center"/>
    </xf>
    <xf numFmtId="41" fontId="13" fillId="2" borderId="55" xfId="0" applyNumberFormat="1" applyFont="1" applyFill="1" applyBorder="1" applyAlignment="1">
      <alignment horizontal="center" vertical="center"/>
    </xf>
    <xf numFmtId="41" fontId="13" fillId="0" borderId="56" xfId="0" applyNumberFormat="1" applyFont="1" applyBorder="1" applyAlignment="1">
      <alignment horizontal="center" vertical="center"/>
    </xf>
    <xf numFmtId="41" fontId="13" fillId="2" borderId="56" xfId="0" applyNumberFormat="1" applyFont="1" applyFill="1" applyBorder="1" applyAlignment="1">
      <alignment horizontal="center" vertical="center"/>
    </xf>
    <xf numFmtId="41" fontId="13" fillId="0" borderId="57" xfId="0" applyNumberFormat="1" applyFont="1" applyBorder="1" applyAlignment="1">
      <alignment horizontal="center" vertical="center"/>
    </xf>
    <xf numFmtId="0" fontId="13" fillId="0" borderId="69" xfId="0" applyFont="1" applyBorder="1" applyAlignment="1">
      <alignment horizontal="center" vertical="center"/>
    </xf>
    <xf numFmtId="0" fontId="13" fillId="2" borderId="69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/>
    </xf>
    <xf numFmtId="0" fontId="14" fillId="2" borderId="70" xfId="0" applyFont="1" applyFill="1" applyBorder="1" applyAlignment="1">
      <alignment horizontal="center" vertical="center"/>
    </xf>
    <xf numFmtId="0" fontId="13" fillId="0" borderId="70" xfId="0" applyFont="1" applyBorder="1" applyAlignment="1">
      <alignment horizontal="center" vertical="center"/>
    </xf>
    <xf numFmtId="0" fontId="13" fillId="2" borderId="70" xfId="0" applyFont="1" applyFill="1" applyBorder="1" applyAlignment="1">
      <alignment horizontal="center" vertical="center"/>
    </xf>
    <xf numFmtId="0" fontId="13" fillId="0" borderId="71" xfId="0" applyFont="1" applyBorder="1" applyAlignment="1">
      <alignment horizontal="center" vertical="center"/>
    </xf>
    <xf numFmtId="41" fontId="13" fillId="0" borderId="60" xfId="0" applyNumberFormat="1" applyFont="1" applyBorder="1" applyAlignment="1">
      <alignment horizontal="center" vertical="center"/>
    </xf>
    <xf numFmtId="41" fontId="13" fillId="0" borderId="61" xfId="0" applyNumberFormat="1" applyFont="1" applyBorder="1" applyAlignment="1">
      <alignment horizontal="center" vertical="center"/>
    </xf>
    <xf numFmtId="41" fontId="13" fillId="0" borderId="62" xfId="0" applyNumberFormat="1" applyFont="1" applyBorder="1" applyAlignment="1">
      <alignment horizontal="center" vertical="center"/>
    </xf>
    <xf numFmtId="41" fontId="13" fillId="2" borderId="30" xfId="0" applyNumberFormat="1" applyFont="1" applyFill="1" applyBorder="1" applyAlignment="1">
      <alignment horizontal="center" vertical="center"/>
    </xf>
    <xf numFmtId="41" fontId="13" fillId="0" borderId="31" xfId="0" applyNumberFormat="1" applyFont="1" applyBorder="1" applyAlignment="1">
      <alignment horizontal="center" vertical="center"/>
    </xf>
    <xf numFmtId="41" fontId="13" fillId="2" borderId="31" xfId="0" applyNumberFormat="1" applyFont="1" applyFill="1" applyBorder="1" applyAlignment="1">
      <alignment horizontal="center" vertical="center"/>
    </xf>
    <xf numFmtId="41" fontId="13" fillId="0" borderId="33" xfId="0" applyNumberFormat="1" applyFont="1" applyBorder="1" applyAlignment="1">
      <alignment horizontal="center" vertical="center"/>
    </xf>
    <xf numFmtId="41" fontId="13" fillId="2" borderId="36" xfId="0" applyNumberFormat="1" applyFont="1" applyFill="1" applyBorder="1" applyAlignment="1">
      <alignment horizontal="center" vertical="center"/>
    </xf>
    <xf numFmtId="41" fontId="13" fillId="0" borderId="37" xfId="0" applyNumberFormat="1" applyFont="1" applyBorder="1" applyAlignment="1">
      <alignment horizontal="center" vertical="center"/>
    </xf>
    <xf numFmtId="41" fontId="13" fillId="2" borderId="37" xfId="0" applyNumberFormat="1" applyFont="1" applyFill="1" applyBorder="1" applyAlignment="1">
      <alignment horizontal="center" vertical="center"/>
    </xf>
    <xf numFmtId="41" fontId="13" fillId="0" borderId="39" xfId="0" applyNumberFormat="1" applyFont="1" applyBorder="1" applyAlignment="1">
      <alignment horizontal="center" vertical="center"/>
    </xf>
    <xf numFmtId="41" fontId="13" fillId="0" borderId="0" xfId="0" applyNumberFormat="1" applyFont="1" applyAlignment="1">
      <alignment horizontal="center" vertical="center"/>
    </xf>
    <xf numFmtId="41" fontId="13" fillId="0" borderId="55" xfId="0" applyNumberFormat="1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59" xfId="0" applyFont="1" applyBorder="1" applyAlignment="1">
      <alignment horizontal="center" vertical="center"/>
    </xf>
    <xf numFmtId="0" fontId="12" fillId="0" borderId="65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8" fillId="0" borderId="16" xfId="0" applyFont="1" applyBorder="1" applyAlignment="1">
      <alignment horizontal="right"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41" fontId="13" fillId="0" borderId="72" xfId="0" applyNumberFormat="1" applyFont="1" applyBorder="1" applyAlignment="1">
      <alignment horizontal="center" vertical="center"/>
    </xf>
    <xf numFmtId="41" fontId="13" fillId="0" borderId="21" xfId="0" applyNumberFormat="1" applyFont="1" applyBorder="1" applyAlignment="1">
      <alignment horizontal="center" vertical="center"/>
    </xf>
    <xf numFmtId="41" fontId="13" fillId="0" borderId="7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82"/>
  <sheetViews>
    <sheetView view="pageBreakPreview" zoomScaleNormal="100" zoomScaleSheetLayoutView="100" workbookViewId="0">
      <pane xSplit="1" ySplit="5" topLeftCell="B24" activePane="bottomRight" state="frozen"/>
      <selection pane="topRight" activeCell="B1" sqref="B1"/>
      <selection pane="bottomLeft" activeCell="A6" sqref="A6"/>
      <selection pane="bottomRight" activeCell="E15" sqref="E15"/>
    </sheetView>
  </sheetViews>
  <sheetFormatPr defaultRowHeight="16.5" x14ac:dyDescent="0.3"/>
  <cols>
    <col min="1" max="1" width="13.125" style="1" bestFit="1" customWidth="1"/>
    <col min="2" max="2" width="12.5" style="1" customWidth="1"/>
    <col min="3" max="7" width="11.75" style="1" customWidth="1"/>
    <col min="8" max="9" width="13.375" style="1" customWidth="1"/>
    <col min="10" max="10" width="10.75" style="1" customWidth="1"/>
    <col min="11" max="12" width="9.625" style="1" bestFit="1" customWidth="1"/>
    <col min="13" max="16384" width="9" style="1"/>
  </cols>
  <sheetData>
    <row r="1" spans="1:12" ht="35.25" customHeight="1" x14ac:dyDescent="0.3">
      <c r="A1" s="147" t="s">
        <v>9</v>
      </c>
      <c r="B1" s="147"/>
      <c r="C1" s="147"/>
      <c r="D1" s="147"/>
      <c r="E1" s="147"/>
      <c r="F1" s="147"/>
      <c r="G1" s="147"/>
      <c r="H1" s="147"/>
      <c r="I1" s="147"/>
      <c r="J1" s="147"/>
    </row>
    <row r="2" spans="1:12" ht="17.2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4" t="s">
        <v>7</v>
      </c>
    </row>
    <row r="3" spans="1:12" s="7" customFormat="1" ht="24.75" customHeight="1" x14ac:dyDescent="0.3">
      <c r="A3" s="150" t="s">
        <v>0</v>
      </c>
      <c r="B3" s="148" t="s">
        <v>29</v>
      </c>
      <c r="C3" s="158" t="s">
        <v>31</v>
      </c>
      <c r="D3" s="152"/>
      <c r="E3" s="152"/>
      <c r="F3" s="152"/>
      <c r="G3" s="159"/>
      <c r="H3" s="152" t="s">
        <v>4</v>
      </c>
      <c r="I3" s="154" t="s">
        <v>8</v>
      </c>
      <c r="J3" s="145" t="s">
        <v>6</v>
      </c>
    </row>
    <row r="4" spans="1:12" s="7" customFormat="1" ht="24.75" customHeight="1" thickBot="1" x14ac:dyDescent="0.35">
      <c r="A4" s="151"/>
      <c r="B4" s="149"/>
      <c r="C4" s="68" t="s">
        <v>5</v>
      </c>
      <c r="D4" s="9" t="s">
        <v>1</v>
      </c>
      <c r="E4" s="9" t="s">
        <v>2</v>
      </c>
      <c r="F4" s="9" t="s">
        <v>3</v>
      </c>
      <c r="G4" s="69" t="s">
        <v>186</v>
      </c>
      <c r="H4" s="153"/>
      <c r="I4" s="155"/>
      <c r="J4" s="146"/>
    </row>
    <row r="5" spans="1:12" s="7" customFormat="1" ht="24.75" customHeight="1" thickTop="1" x14ac:dyDescent="0.3">
      <c r="A5" s="23"/>
      <c r="B5" s="142" t="s">
        <v>193</v>
      </c>
      <c r="C5" s="129">
        <f>C7+C10+C17+C20+C23+C29+C33+C38</f>
        <v>2989219</v>
      </c>
      <c r="D5" s="130">
        <f>D7+D10+D17+D20+D23+D29+D33+D38</f>
        <v>2989219</v>
      </c>
      <c r="E5" s="130">
        <f t="shared" ref="E5:H5" si="0">E7+E10+E17+E20+E23+E29+E33+E38</f>
        <v>0</v>
      </c>
      <c r="F5" s="130">
        <f t="shared" si="0"/>
        <v>0</v>
      </c>
      <c r="G5" s="131">
        <f t="shared" si="0"/>
        <v>0</v>
      </c>
      <c r="H5" s="129">
        <f t="shared" si="0"/>
        <v>0</v>
      </c>
      <c r="I5" s="129">
        <f>I7+I10+I17+I20+I23+I29+I33+I38</f>
        <v>2989219</v>
      </c>
      <c r="J5" s="122"/>
    </row>
    <row r="6" spans="1:12" s="7" customFormat="1" ht="24.75" customHeight="1" x14ac:dyDescent="0.3">
      <c r="A6" s="91" t="s">
        <v>194</v>
      </c>
      <c r="B6" s="142" t="s">
        <v>192</v>
      </c>
      <c r="C6" s="183">
        <f>C7+C10+C17</f>
        <v>2000675</v>
      </c>
      <c r="D6" s="88">
        <f t="shared" ref="D6:I6" si="1">D7+D10+D17</f>
        <v>2000675</v>
      </c>
      <c r="E6" s="88">
        <f t="shared" si="1"/>
        <v>0</v>
      </c>
      <c r="F6" s="88">
        <f t="shared" si="1"/>
        <v>0</v>
      </c>
      <c r="G6" s="184">
        <f t="shared" si="1"/>
        <v>0</v>
      </c>
      <c r="H6" s="141">
        <f t="shared" si="1"/>
        <v>0</v>
      </c>
      <c r="I6" s="141">
        <f t="shared" si="1"/>
        <v>2000675</v>
      </c>
      <c r="J6" s="122"/>
    </row>
    <row r="7" spans="1:12" s="7" customFormat="1" ht="24.75" customHeight="1" x14ac:dyDescent="0.3">
      <c r="A7" s="164" t="s">
        <v>28</v>
      </c>
      <c r="B7" s="112" t="s">
        <v>184</v>
      </c>
      <c r="C7" s="118">
        <f>SUM(C8:C9)</f>
        <v>31296</v>
      </c>
      <c r="D7" s="110">
        <f t="shared" ref="D7:G7" si="2">SUM(D8:D9)</f>
        <v>31296</v>
      </c>
      <c r="E7" s="110">
        <f t="shared" si="2"/>
        <v>0</v>
      </c>
      <c r="F7" s="110">
        <f t="shared" si="2"/>
        <v>0</v>
      </c>
      <c r="G7" s="132">
        <f t="shared" si="2"/>
        <v>0</v>
      </c>
      <c r="H7" s="136">
        <f>SUM(H8:H9)</f>
        <v>0</v>
      </c>
      <c r="I7" s="114">
        <f>SUM(I8:I9)</f>
        <v>31296</v>
      </c>
      <c r="J7" s="123"/>
      <c r="K7" s="140"/>
      <c r="L7" s="140"/>
    </row>
    <row r="8" spans="1:12" s="7" customFormat="1" ht="24.75" customHeight="1" x14ac:dyDescent="0.3">
      <c r="A8" s="163"/>
      <c r="B8" s="143" t="str">
        <f>하수도관리!A6</f>
        <v>일반
운영비</v>
      </c>
      <c r="C8" s="119">
        <f>SUM(D8:G8)</f>
        <v>1536</v>
      </c>
      <c r="D8" s="88">
        <f>하수도관리!D6</f>
        <v>1536</v>
      </c>
      <c r="E8" s="88">
        <f>하수도관리!E6</f>
        <v>0</v>
      </c>
      <c r="F8" s="88">
        <f>하수도관리!F6</f>
        <v>0</v>
      </c>
      <c r="G8" s="133">
        <f>하수도관리!G6</f>
        <v>0</v>
      </c>
      <c r="H8" s="137">
        <f>하수도관리!H6</f>
        <v>0</v>
      </c>
      <c r="I8" s="115">
        <f>하수도관리!I6</f>
        <v>1536</v>
      </c>
      <c r="J8" s="124"/>
    </row>
    <row r="9" spans="1:12" s="7" customFormat="1" ht="24.75" customHeight="1" x14ac:dyDescent="0.3">
      <c r="A9" s="163"/>
      <c r="B9" s="143" t="str">
        <f>하수도관리!A9</f>
        <v>여  비</v>
      </c>
      <c r="C9" s="119">
        <f>SUM(D9:G9)</f>
        <v>29760</v>
      </c>
      <c r="D9" s="88">
        <f>하수도관리!D9</f>
        <v>29760</v>
      </c>
      <c r="E9" s="88">
        <f>하수도관리!E9</f>
        <v>0</v>
      </c>
      <c r="F9" s="88">
        <f>하수도관리!F9</f>
        <v>0</v>
      </c>
      <c r="G9" s="133">
        <f>하수도관리!G9</f>
        <v>0</v>
      </c>
      <c r="H9" s="137">
        <f>하수도관리!H9</f>
        <v>0</v>
      </c>
      <c r="I9" s="115">
        <f>하수도관리!I9</f>
        <v>29760</v>
      </c>
      <c r="J9" s="124"/>
    </row>
    <row r="10" spans="1:12" s="7" customFormat="1" ht="24.75" customHeight="1" x14ac:dyDescent="0.3">
      <c r="A10" s="160" t="s">
        <v>183</v>
      </c>
      <c r="B10" s="113" t="s">
        <v>185</v>
      </c>
      <c r="C10" s="120">
        <f>SUM(C11:C16)</f>
        <v>1589379</v>
      </c>
      <c r="D10" s="111">
        <f>SUM(D11:D16)</f>
        <v>1589379</v>
      </c>
      <c r="E10" s="111">
        <f t="shared" ref="E10:F10" si="3">SUM(E11:E16)</f>
        <v>0</v>
      </c>
      <c r="F10" s="111">
        <f t="shared" si="3"/>
        <v>0</v>
      </c>
      <c r="G10" s="134">
        <f>SUM(G11:G16)</f>
        <v>0</v>
      </c>
      <c r="H10" s="138">
        <f>SUM(H11:H16)</f>
        <v>0</v>
      </c>
      <c r="I10" s="116">
        <f>SUM(I11:I16)</f>
        <v>1589379</v>
      </c>
      <c r="J10" s="125"/>
    </row>
    <row r="11" spans="1:12" s="7" customFormat="1" ht="24.75" customHeight="1" x14ac:dyDescent="0.3">
      <c r="A11" s="160"/>
      <c r="B11" s="143" t="str">
        <f>처리장관리!A6</f>
        <v>인  건  비</v>
      </c>
      <c r="C11" s="119">
        <f>SUM(D11:G11)</f>
        <v>4160</v>
      </c>
      <c r="D11" s="88">
        <f>처리장관리!D6</f>
        <v>4160</v>
      </c>
      <c r="E11" s="88">
        <f>처리장관리!E6</f>
        <v>0</v>
      </c>
      <c r="F11" s="88">
        <f>처리장관리!F6</f>
        <v>0</v>
      </c>
      <c r="G11" s="133">
        <f>처리장관리!G6</f>
        <v>0</v>
      </c>
      <c r="H11" s="137">
        <f>처리장관리!H6</f>
        <v>0</v>
      </c>
      <c r="I11" s="115">
        <f>처리장관리!I6</f>
        <v>4160</v>
      </c>
      <c r="J11" s="126"/>
    </row>
    <row r="12" spans="1:12" s="7" customFormat="1" ht="24.75" customHeight="1" x14ac:dyDescent="0.3">
      <c r="A12" s="160"/>
      <c r="B12" s="143" t="str">
        <f>처리장관리!A8</f>
        <v>사무관리비</v>
      </c>
      <c r="C12" s="119">
        <f t="shared" ref="C12:C16" si="4">SUM(D12:G12)</f>
        <v>381320</v>
      </c>
      <c r="D12" s="88">
        <f>처리장관리!D8</f>
        <v>381320</v>
      </c>
      <c r="E12" s="88">
        <f>처리장관리!E8</f>
        <v>0</v>
      </c>
      <c r="F12" s="88">
        <f>처리장관리!F8</f>
        <v>0</v>
      </c>
      <c r="G12" s="133">
        <f>처리장관리!G8</f>
        <v>0</v>
      </c>
      <c r="H12" s="137">
        <f>처리장관리!H8</f>
        <v>0</v>
      </c>
      <c r="I12" s="115">
        <f>처리장관리!I8</f>
        <v>381320</v>
      </c>
      <c r="J12" s="126"/>
    </row>
    <row r="13" spans="1:12" s="7" customFormat="1" ht="24.75" customHeight="1" x14ac:dyDescent="0.3">
      <c r="A13" s="160"/>
      <c r="B13" s="143" t="str">
        <f>처리장관리!A20</f>
        <v>공공운영비</v>
      </c>
      <c r="C13" s="119">
        <f t="shared" si="4"/>
        <v>618379</v>
      </c>
      <c r="D13" s="88">
        <f>처리장관리!D20</f>
        <v>618379</v>
      </c>
      <c r="E13" s="88">
        <f>처리장관리!E20</f>
        <v>0</v>
      </c>
      <c r="F13" s="88">
        <f>처리장관리!F20</f>
        <v>0</v>
      </c>
      <c r="G13" s="133">
        <f>처리장관리!G20</f>
        <v>0</v>
      </c>
      <c r="H13" s="137">
        <f>처리장관리!H20</f>
        <v>0</v>
      </c>
      <c r="I13" s="115">
        <f>처리장관리!I20</f>
        <v>618379</v>
      </c>
      <c r="J13" s="126"/>
    </row>
    <row r="14" spans="1:12" s="7" customFormat="1" ht="24.75" customHeight="1" x14ac:dyDescent="0.3">
      <c r="A14" s="160"/>
      <c r="B14" s="143" t="str">
        <f>처리장관리!A36</f>
        <v>재  료  비</v>
      </c>
      <c r="C14" s="119">
        <f t="shared" si="4"/>
        <v>55520</v>
      </c>
      <c r="D14" s="88">
        <f>처리장관리!D36</f>
        <v>55520</v>
      </c>
      <c r="E14" s="88">
        <f>처리장관리!E36</f>
        <v>0</v>
      </c>
      <c r="F14" s="88">
        <f>처리장관리!F36</f>
        <v>0</v>
      </c>
      <c r="G14" s="133">
        <f>처리장관리!G36</f>
        <v>0</v>
      </c>
      <c r="H14" s="137">
        <f>처리장관리!H36</f>
        <v>0</v>
      </c>
      <c r="I14" s="115">
        <f>처리장관리!I36</f>
        <v>55520</v>
      </c>
      <c r="J14" s="126"/>
    </row>
    <row r="15" spans="1:12" s="7" customFormat="1" ht="24.75" customHeight="1" x14ac:dyDescent="0.3">
      <c r="A15" s="160"/>
      <c r="B15" s="143" t="str">
        <f>처리장관리!A42</f>
        <v>시  설  비</v>
      </c>
      <c r="C15" s="119">
        <f t="shared" si="4"/>
        <v>350000</v>
      </c>
      <c r="D15" s="88">
        <f>처리장관리!D42</f>
        <v>350000</v>
      </c>
      <c r="E15" s="88">
        <f>처리장관리!E42</f>
        <v>0</v>
      </c>
      <c r="F15" s="88">
        <f>처리장관리!F42</f>
        <v>0</v>
      </c>
      <c r="G15" s="133">
        <f>처리장관리!G42</f>
        <v>0</v>
      </c>
      <c r="H15" s="137">
        <f>처리장관리!H42</f>
        <v>0</v>
      </c>
      <c r="I15" s="115">
        <f>처리장관리!I42</f>
        <v>350000</v>
      </c>
      <c r="J15" s="126"/>
    </row>
    <row r="16" spans="1:12" s="7" customFormat="1" ht="24.75" customHeight="1" x14ac:dyDescent="0.3">
      <c r="A16" s="161"/>
      <c r="B16" s="143" t="str">
        <f>처리장관리!A46</f>
        <v>자산취득비</v>
      </c>
      <c r="C16" s="119">
        <f t="shared" si="4"/>
        <v>180000</v>
      </c>
      <c r="D16" s="88">
        <f>처리장관리!D46</f>
        <v>180000</v>
      </c>
      <c r="E16" s="88">
        <f>처리장관리!E46</f>
        <v>0</v>
      </c>
      <c r="F16" s="88">
        <f>처리장관리!F46</f>
        <v>0</v>
      </c>
      <c r="G16" s="133">
        <f>처리장관리!G46</f>
        <v>0</v>
      </c>
      <c r="H16" s="137">
        <f>처리장관리!H46</f>
        <v>0</v>
      </c>
      <c r="I16" s="115">
        <f>처리장관리!I46</f>
        <v>180000</v>
      </c>
      <c r="J16" s="126"/>
    </row>
    <row r="17" spans="1:10" s="7" customFormat="1" ht="24.75" customHeight="1" x14ac:dyDescent="0.3">
      <c r="A17" s="156" t="s">
        <v>182</v>
      </c>
      <c r="B17" s="113" t="s">
        <v>185</v>
      </c>
      <c r="C17" s="120">
        <f>SUM(C18)</f>
        <v>380000</v>
      </c>
      <c r="D17" s="111">
        <f t="shared" ref="D17:H17" si="5">SUM(D18)</f>
        <v>380000</v>
      </c>
      <c r="E17" s="111">
        <f t="shared" si="5"/>
        <v>0</v>
      </c>
      <c r="F17" s="111">
        <f>SUM(F18)</f>
        <v>0</v>
      </c>
      <c r="G17" s="134">
        <f t="shared" si="5"/>
        <v>0</v>
      </c>
      <c r="H17" s="138">
        <f t="shared" si="5"/>
        <v>0</v>
      </c>
      <c r="I17" s="116">
        <f>SUM(I18)</f>
        <v>380000</v>
      </c>
      <c r="J17" s="127"/>
    </row>
    <row r="18" spans="1:10" s="7" customFormat="1" ht="24.75" customHeight="1" x14ac:dyDescent="0.3">
      <c r="A18" s="162"/>
      <c r="B18" s="143" t="str">
        <f>물재이용!A6</f>
        <v>연구용역비</v>
      </c>
      <c r="C18" s="119">
        <f>SUM(D18:G18)</f>
        <v>380000</v>
      </c>
      <c r="D18" s="88">
        <f>물재이용!D7</f>
        <v>380000</v>
      </c>
      <c r="E18" s="88">
        <f>물재이용!E7</f>
        <v>0</v>
      </c>
      <c r="F18" s="88">
        <f>물재이용!F7</f>
        <v>0</v>
      </c>
      <c r="G18" s="133">
        <f>물재이용!G7</f>
        <v>0</v>
      </c>
      <c r="H18" s="137">
        <f>물재이용!H7</f>
        <v>0</v>
      </c>
      <c r="I18" s="115">
        <f>물재이용!I7</f>
        <v>380000</v>
      </c>
      <c r="J18" s="126"/>
    </row>
    <row r="19" spans="1:10" s="7" customFormat="1" ht="24.75" customHeight="1" x14ac:dyDescent="0.3">
      <c r="A19" s="91" t="s">
        <v>195</v>
      </c>
      <c r="B19" s="143" t="s">
        <v>192</v>
      </c>
      <c r="C19" s="185">
        <f>C20+C23</f>
        <v>620215</v>
      </c>
      <c r="D19" s="133">
        <f t="shared" ref="D19:I19" si="6">D20+D23</f>
        <v>620215</v>
      </c>
      <c r="E19" s="88">
        <f t="shared" si="6"/>
        <v>0</v>
      </c>
      <c r="F19" s="115">
        <f t="shared" si="6"/>
        <v>0</v>
      </c>
      <c r="G19" s="115">
        <f t="shared" si="6"/>
        <v>0</v>
      </c>
      <c r="H19" s="119">
        <f t="shared" si="6"/>
        <v>0</v>
      </c>
      <c r="I19" s="119">
        <f t="shared" si="6"/>
        <v>620215</v>
      </c>
      <c r="J19" s="126"/>
    </row>
    <row r="20" spans="1:10" s="7" customFormat="1" ht="24.75" customHeight="1" x14ac:dyDescent="0.3">
      <c r="A20" s="156" t="s">
        <v>187</v>
      </c>
      <c r="B20" s="113" t="s">
        <v>185</v>
      </c>
      <c r="C20" s="120">
        <f>SUM(C21:C22)</f>
        <v>24110</v>
      </c>
      <c r="D20" s="111">
        <f t="shared" ref="D20:H20" si="7">SUM(D21:D22)</f>
        <v>24110</v>
      </c>
      <c r="E20" s="111">
        <f t="shared" si="7"/>
        <v>0</v>
      </c>
      <c r="F20" s="111">
        <f t="shared" si="7"/>
        <v>0</v>
      </c>
      <c r="G20" s="134">
        <f t="shared" si="7"/>
        <v>0</v>
      </c>
      <c r="H20" s="138">
        <f t="shared" si="7"/>
        <v>0</v>
      </c>
      <c r="I20" s="116">
        <f>SUM(I21:I22)</f>
        <v>24110</v>
      </c>
      <c r="J20" s="127"/>
    </row>
    <row r="21" spans="1:10" s="7" customFormat="1" ht="24.75" customHeight="1" x14ac:dyDescent="0.3">
      <c r="A21" s="163"/>
      <c r="B21" s="143" t="str">
        <f>마을하수도!A6</f>
        <v>일반운영비</v>
      </c>
      <c r="C21" s="119">
        <f>SUM(D21:G21)</f>
        <v>4160</v>
      </c>
      <c r="D21" s="88">
        <f>마을하수도!D6</f>
        <v>4160</v>
      </c>
      <c r="E21" s="88">
        <f>마을하수도!E6</f>
        <v>0</v>
      </c>
      <c r="F21" s="88">
        <f>마을하수도!F6</f>
        <v>0</v>
      </c>
      <c r="G21" s="133">
        <f>마을하수도!G6</f>
        <v>0</v>
      </c>
      <c r="H21" s="137">
        <f>마을하수도!H6</f>
        <v>0</v>
      </c>
      <c r="I21" s="115">
        <f>마을하수도!I6</f>
        <v>4160</v>
      </c>
      <c r="J21" s="126"/>
    </row>
    <row r="22" spans="1:10" s="7" customFormat="1" ht="24.75" customHeight="1" x14ac:dyDescent="0.3">
      <c r="A22" s="162"/>
      <c r="B22" s="143" t="str">
        <f>마을하수도!A11</f>
        <v>여   비</v>
      </c>
      <c r="C22" s="119">
        <f>SUM(D22:G22)</f>
        <v>19950</v>
      </c>
      <c r="D22" s="88">
        <f>마을하수도!D11</f>
        <v>19950</v>
      </c>
      <c r="E22" s="88">
        <f>마을하수도!E11</f>
        <v>0</v>
      </c>
      <c r="F22" s="88">
        <f>마을하수도!F11</f>
        <v>0</v>
      </c>
      <c r="G22" s="133">
        <f>마을하수도!G11</f>
        <v>0</v>
      </c>
      <c r="H22" s="137">
        <f>마을하수도!H11</f>
        <v>0</v>
      </c>
      <c r="I22" s="115">
        <f>마을하수도!I11</f>
        <v>19950</v>
      </c>
      <c r="J22" s="126"/>
    </row>
    <row r="23" spans="1:10" s="7" customFormat="1" ht="24.75" customHeight="1" x14ac:dyDescent="0.3">
      <c r="A23" s="156" t="s">
        <v>188</v>
      </c>
      <c r="B23" s="113" t="s">
        <v>185</v>
      </c>
      <c r="C23" s="120">
        <f>SUM(C24:C27)</f>
        <v>596105</v>
      </c>
      <c r="D23" s="111">
        <f t="shared" ref="D23:H23" si="8">SUM(D24:D27)</f>
        <v>596105</v>
      </c>
      <c r="E23" s="111">
        <f t="shared" si="8"/>
        <v>0</v>
      </c>
      <c r="F23" s="111">
        <f t="shared" si="8"/>
        <v>0</v>
      </c>
      <c r="G23" s="134">
        <f t="shared" si="8"/>
        <v>0</v>
      </c>
      <c r="H23" s="138">
        <f t="shared" si="8"/>
        <v>0</v>
      </c>
      <c r="I23" s="116">
        <f>SUM(I24:I27)</f>
        <v>596105</v>
      </c>
      <c r="J23" s="127"/>
    </row>
    <row r="24" spans="1:10" s="7" customFormat="1" ht="24.75" customHeight="1" x14ac:dyDescent="0.3">
      <c r="A24" s="163"/>
      <c r="B24" s="143" t="str">
        <f>마을하수처리시설!A6</f>
        <v>인  건  비</v>
      </c>
      <c r="C24" s="119">
        <f>SUM(D24:G24)</f>
        <v>15840</v>
      </c>
      <c r="D24" s="88">
        <f>마을하수처리시설!D6</f>
        <v>15840</v>
      </c>
      <c r="E24" s="88">
        <f>마을하수처리시설!E6</f>
        <v>0</v>
      </c>
      <c r="F24" s="88">
        <f>마을하수처리시설!F6</f>
        <v>0</v>
      </c>
      <c r="G24" s="133">
        <f>마을하수처리시설!G6</f>
        <v>0</v>
      </c>
      <c r="H24" s="137">
        <f>마을하수처리시설!H6</f>
        <v>0</v>
      </c>
      <c r="I24" s="115">
        <f>마을하수처리시설!I6</f>
        <v>15840</v>
      </c>
      <c r="J24" s="126"/>
    </row>
    <row r="25" spans="1:10" s="7" customFormat="1" ht="24.75" customHeight="1" x14ac:dyDescent="0.3">
      <c r="A25" s="163"/>
      <c r="B25" s="143" t="str">
        <f>마을하수처리시설!A8</f>
        <v>일반운영비</v>
      </c>
      <c r="C25" s="119">
        <f t="shared" ref="C25:C27" si="9">SUM(D25:G25)</f>
        <v>340265</v>
      </c>
      <c r="D25" s="88">
        <f>마을하수처리시설!D8</f>
        <v>340265</v>
      </c>
      <c r="E25" s="88">
        <f>마을하수처리시설!E8</f>
        <v>0</v>
      </c>
      <c r="F25" s="88">
        <f>마을하수처리시설!F8</f>
        <v>0</v>
      </c>
      <c r="G25" s="133">
        <f>마을하수처리시설!G8</f>
        <v>0</v>
      </c>
      <c r="H25" s="137">
        <f>마을하수처리시설!H8</f>
        <v>0</v>
      </c>
      <c r="I25" s="115">
        <f>마을하수처리시설!I8</f>
        <v>340265</v>
      </c>
      <c r="J25" s="126"/>
    </row>
    <row r="26" spans="1:10" s="7" customFormat="1" ht="24.75" customHeight="1" x14ac:dyDescent="0.3">
      <c r="A26" s="163"/>
      <c r="B26" s="143" t="str">
        <f>마을하수처리시설!A17</f>
        <v>시  설  비</v>
      </c>
      <c r="C26" s="119">
        <f t="shared" si="9"/>
        <v>200000</v>
      </c>
      <c r="D26" s="88">
        <f>마을하수처리시설!D17</f>
        <v>200000</v>
      </c>
      <c r="E26" s="88">
        <f>마을하수처리시설!E17</f>
        <v>0</v>
      </c>
      <c r="F26" s="88">
        <f>마을하수처리시설!F17</f>
        <v>0</v>
      </c>
      <c r="G26" s="133">
        <f>마을하수처리시설!G17</f>
        <v>0</v>
      </c>
      <c r="H26" s="137">
        <f>마을하수처리시설!H17</f>
        <v>0</v>
      </c>
      <c r="I26" s="115">
        <f>마을하수처리시설!I17</f>
        <v>200000</v>
      </c>
      <c r="J26" s="126"/>
    </row>
    <row r="27" spans="1:10" s="7" customFormat="1" ht="24.75" customHeight="1" x14ac:dyDescent="0.3">
      <c r="A27" s="162"/>
      <c r="B27" s="143" t="str">
        <f>마을하수처리시설!A19</f>
        <v>자산취득비</v>
      </c>
      <c r="C27" s="119">
        <f t="shared" si="9"/>
        <v>40000</v>
      </c>
      <c r="D27" s="88">
        <f>마을하수처리시설!D19</f>
        <v>40000</v>
      </c>
      <c r="E27" s="88">
        <f>마을하수처리시설!E19</f>
        <v>0</v>
      </c>
      <c r="F27" s="88">
        <f>마을하수처리시설!F19</f>
        <v>0</v>
      </c>
      <c r="G27" s="133">
        <f>마을하수처리시설!G19</f>
        <v>0</v>
      </c>
      <c r="H27" s="137">
        <f>마을하수처리시설!H19</f>
        <v>0</v>
      </c>
      <c r="I27" s="115">
        <f>마을하수처리시설!I19</f>
        <v>40000</v>
      </c>
      <c r="J27" s="126"/>
    </row>
    <row r="28" spans="1:10" s="7" customFormat="1" ht="24.75" customHeight="1" x14ac:dyDescent="0.3">
      <c r="A28" s="91" t="s">
        <v>196</v>
      </c>
      <c r="B28" s="143" t="s">
        <v>192</v>
      </c>
      <c r="C28" s="185">
        <f>C29+C33+C38</f>
        <v>368329</v>
      </c>
      <c r="D28" s="133">
        <f t="shared" ref="D28:I28" si="10">D29+D33+D38</f>
        <v>368329</v>
      </c>
      <c r="E28" s="88">
        <f t="shared" si="10"/>
        <v>0</v>
      </c>
      <c r="F28" s="115">
        <f t="shared" si="10"/>
        <v>0</v>
      </c>
      <c r="G28" s="115">
        <f t="shared" si="10"/>
        <v>0</v>
      </c>
      <c r="H28" s="119">
        <f t="shared" si="10"/>
        <v>0</v>
      </c>
      <c r="I28" s="119">
        <f t="shared" si="10"/>
        <v>368329</v>
      </c>
      <c r="J28" s="126"/>
    </row>
    <row r="29" spans="1:10" s="7" customFormat="1" ht="24.75" customHeight="1" x14ac:dyDescent="0.3">
      <c r="A29" s="156" t="s">
        <v>190</v>
      </c>
      <c r="B29" s="113" t="s">
        <v>185</v>
      </c>
      <c r="C29" s="120">
        <f>SUM(C30:C32)</f>
        <v>157762</v>
      </c>
      <c r="D29" s="111">
        <f t="shared" ref="D29:I29" si="11">SUM(D30:D32)</f>
        <v>157762</v>
      </c>
      <c r="E29" s="111">
        <f t="shared" si="11"/>
        <v>0</v>
      </c>
      <c r="F29" s="111">
        <f t="shared" si="11"/>
        <v>0</v>
      </c>
      <c r="G29" s="134">
        <f t="shared" si="11"/>
        <v>0</v>
      </c>
      <c r="H29" s="138">
        <f t="shared" si="11"/>
        <v>0</v>
      </c>
      <c r="I29" s="116">
        <f t="shared" si="11"/>
        <v>157762</v>
      </c>
      <c r="J29" s="127"/>
    </row>
    <row r="30" spans="1:10" s="7" customFormat="1" ht="24.75" customHeight="1" x14ac:dyDescent="0.3">
      <c r="A30" s="163"/>
      <c r="B30" s="143" t="str">
        <f>분뇨수거!A6</f>
        <v>인 건 비</v>
      </c>
      <c r="C30" s="119">
        <f>SUM(D30:G30)</f>
        <v>1500</v>
      </c>
      <c r="D30" s="88">
        <f>분뇨수거!D6</f>
        <v>1500</v>
      </c>
      <c r="E30" s="88">
        <f>분뇨수거!E6</f>
        <v>0</v>
      </c>
      <c r="F30" s="88">
        <f>분뇨수거!F6</f>
        <v>0</v>
      </c>
      <c r="G30" s="133">
        <f>분뇨수거!G6</f>
        <v>0</v>
      </c>
      <c r="H30" s="137">
        <f>분뇨수거!H6</f>
        <v>0</v>
      </c>
      <c r="I30" s="115">
        <f>분뇨수거!I6</f>
        <v>1500</v>
      </c>
      <c r="J30" s="126"/>
    </row>
    <row r="31" spans="1:10" s="7" customFormat="1" ht="24.75" customHeight="1" x14ac:dyDescent="0.3">
      <c r="A31" s="163"/>
      <c r="B31" s="143" t="str">
        <f>분뇨수거!A8</f>
        <v>일반운영비</v>
      </c>
      <c r="C31" s="119">
        <f t="shared" ref="C31:C32" si="12">SUM(D31:G31)</f>
        <v>86262</v>
      </c>
      <c r="D31" s="88">
        <f>분뇨수거!D8</f>
        <v>86262</v>
      </c>
      <c r="E31" s="88">
        <f>분뇨수거!E8</f>
        <v>0</v>
      </c>
      <c r="F31" s="88">
        <f>분뇨수거!F8</f>
        <v>0</v>
      </c>
      <c r="G31" s="133">
        <f>분뇨수거!G8</f>
        <v>0</v>
      </c>
      <c r="H31" s="137">
        <f>분뇨수거!H8</f>
        <v>0</v>
      </c>
      <c r="I31" s="115">
        <f>분뇨수거!I8</f>
        <v>86262</v>
      </c>
      <c r="J31" s="126"/>
    </row>
    <row r="32" spans="1:10" s="7" customFormat="1" ht="24.75" customHeight="1" x14ac:dyDescent="0.3">
      <c r="A32" s="162"/>
      <c r="B32" s="143" t="str">
        <f>분뇨수거!A23</f>
        <v>일반보전금</v>
      </c>
      <c r="C32" s="119">
        <f t="shared" si="12"/>
        <v>70000</v>
      </c>
      <c r="D32" s="88">
        <f>분뇨수거!D23</f>
        <v>70000</v>
      </c>
      <c r="E32" s="88">
        <f>분뇨수거!E23</f>
        <v>0</v>
      </c>
      <c r="F32" s="88">
        <f>분뇨수거!F23</f>
        <v>0</v>
      </c>
      <c r="G32" s="133">
        <f>분뇨수거!G23</f>
        <v>0</v>
      </c>
      <c r="H32" s="137">
        <f>분뇨수거!H23</f>
        <v>0</v>
      </c>
      <c r="I32" s="115">
        <f>분뇨수거!I23</f>
        <v>70000</v>
      </c>
      <c r="J32" s="126"/>
    </row>
    <row r="33" spans="1:10" s="7" customFormat="1" ht="24.75" customHeight="1" x14ac:dyDescent="0.3">
      <c r="A33" s="156" t="s">
        <v>189</v>
      </c>
      <c r="B33" s="113" t="s">
        <v>185</v>
      </c>
      <c r="C33" s="120">
        <f>SUM(C34:C37)</f>
        <v>117100</v>
      </c>
      <c r="D33" s="111">
        <f t="shared" ref="D33:I33" si="13">SUM(D34:D37)</f>
        <v>117100</v>
      </c>
      <c r="E33" s="111">
        <f>SUM(E34:E37)</f>
        <v>0</v>
      </c>
      <c r="F33" s="111">
        <f t="shared" si="13"/>
        <v>0</v>
      </c>
      <c r="G33" s="134">
        <f t="shared" si="13"/>
        <v>0</v>
      </c>
      <c r="H33" s="138">
        <f t="shared" si="13"/>
        <v>0</v>
      </c>
      <c r="I33" s="116">
        <f t="shared" si="13"/>
        <v>117100</v>
      </c>
      <c r="J33" s="127"/>
    </row>
    <row r="34" spans="1:10" s="7" customFormat="1" ht="24.75" customHeight="1" x14ac:dyDescent="0.3">
      <c r="A34" s="163"/>
      <c r="B34" s="143" t="str">
        <f>분뇨처리시설!A6</f>
        <v>일반운영비</v>
      </c>
      <c r="C34" s="119">
        <f>SUM(D34:G34)</f>
        <v>26400</v>
      </c>
      <c r="D34" s="88">
        <f>분뇨처리시설!D6</f>
        <v>26400</v>
      </c>
      <c r="E34" s="88">
        <f>분뇨처리시설!E6</f>
        <v>0</v>
      </c>
      <c r="F34" s="88">
        <f>분뇨처리시설!F6</f>
        <v>0</v>
      </c>
      <c r="G34" s="133">
        <f>분뇨처리시설!G6</f>
        <v>0</v>
      </c>
      <c r="H34" s="137">
        <f>분뇨처리시설!H6</f>
        <v>0</v>
      </c>
      <c r="I34" s="115">
        <f>분뇨처리시설!I6</f>
        <v>26400</v>
      </c>
      <c r="J34" s="126"/>
    </row>
    <row r="35" spans="1:10" s="7" customFormat="1" ht="24.75" customHeight="1" x14ac:dyDescent="0.3">
      <c r="A35" s="163"/>
      <c r="B35" s="143" t="str">
        <f>분뇨처리시설!A9</f>
        <v>재  료  비</v>
      </c>
      <c r="C35" s="119">
        <f t="shared" ref="C35:C37" si="14">SUM(D35:G35)</f>
        <v>18600</v>
      </c>
      <c r="D35" s="88">
        <f>분뇨처리시설!D9</f>
        <v>18600</v>
      </c>
      <c r="E35" s="88">
        <f>분뇨처리시설!E9</f>
        <v>0</v>
      </c>
      <c r="F35" s="88">
        <f>분뇨처리시설!F9</f>
        <v>0</v>
      </c>
      <c r="G35" s="133">
        <f>분뇨처리시설!G9</f>
        <v>0</v>
      </c>
      <c r="H35" s="137">
        <f>분뇨처리시설!H9</f>
        <v>0</v>
      </c>
      <c r="I35" s="115">
        <f>분뇨처리시설!I9</f>
        <v>18600</v>
      </c>
      <c r="J35" s="126"/>
    </row>
    <row r="36" spans="1:10" s="7" customFormat="1" ht="24.75" customHeight="1" x14ac:dyDescent="0.3">
      <c r="A36" s="163"/>
      <c r="B36" s="143" t="str">
        <f>분뇨처리시설!A13</f>
        <v>연구개발비</v>
      </c>
      <c r="C36" s="119">
        <f t="shared" si="14"/>
        <v>2100</v>
      </c>
      <c r="D36" s="88">
        <f>분뇨처리시설!D13</f>
        <v>2100</v>
      </c>
      <c r="E36" s="88">
        <f>분뇨처리시설!E13</f>
        <v>0</v>
      </c>
      <c r="F36" s="88">
        <f>분뇨처리시설!F13</f>
        <v>0</v>
      </c>
      <c r="G36" s="133">
        <f>분뇨처리시설!G13</f>
        <v>0</v>
      </c>
      <c r="H36" s="137">
        <f>분뇨처리시설!H13</f>
        <v>0</v>
      </c>
      <c r="I36" s="115">
        <f>분뇨처리시설!I13</f>
        <v>2100</v>
      </c>
      <c r="J36" s="126"/>
    </row>
    <row r="37" spans="1:10" s="7" customFormat="1" ht="24.75" customHeight="1" x14ac:dyDescent="0.3">
      <c r="A37" s="162"/>
      <c r="B37" s="143" t="str">
        <f>분뇨처리시설!A17</f>
        <v>시  설  비</v>
      </c>
      <c r="C37" s="119">
        <f t="shared" si="14"/>
        <v>70000</v>
      </c>
      <c r="D37" s="88">
        <f>분뇨처리시설!D17</f>
        <v>70000</v>
      </c>
      <c r="E37" s="88">
        <f>분뇨처리시설!E17</f>
        <v>0</v>
      </c>
      <c r="F37" s="88">
        <f>분뇨처리시설!F17</f>
        <v>0</v>
      </c>
      <c r="G37" s="133">
        <f>분뇨처리시설!G17</f>
        <v>0</v>
      </c>
      <c r="H37" s="137">
        <f>분뇨처리시설!H17</f>
        <v>0</v>
      </c>
      <c r="I37" s="115">
        <f>분뇨처리시설!I17</f>
        <v>70000</v>
      </c>
      <c r="J37" s="126"/>
    </row>
    <row r="38" spans="1:10" s="7" customFormat="1" ht="24.75" customHeight="1" x14ac:dyDescent="0.3">
      <c r="A38" s="156" t="s">
        <v>191</v>
      </c>
      <c r="B38" s="113" t="s">
        <v>185</v>
      </c>
      <c r="C38" s="120">
        <f>SUM(C39)</f>
        <v>93467</v>
      </c>
      <c r="D38" s="111">
        <f t="shared" ref="D38:I38" si="15">SUM(D39)</f>
        <v>93467</v>
      </c>
      <c r="E38" s="111">
        <f t="shared" si="15"/>
        <v>0</v>
      </c>
      <c r="F38" s="111">
        <f t="shared" si="15"/>
        <v>0</v>
      </c>
      <c r="G38" s="134">
        <f t="shared" si="15"/>
        <v>0</v>
      </c>
      <c r="H38" s="138">
        <f t="shared" si="15"/>
        <v>0</v>
      </c>
      <c r="I38" s="116">
        <f t="shared" si="15"/>
        <v>93467</v>
      </c>
      <c r="J38" s="127"/>
    </row>
    <row r="39" spans="1:10" s="7" customFormat="1" ht="24.75" customHeight="1" thickBot="1" x14ac:dyDescent="0.35">
      <c r="A39" s="157"/>
      <c r="B39" s="144" t="str">
        <f>분뇨처리장!A6</f>
        <v>일반운영비</v>
      </c>
      <c r="C39" s="121">
        <f>SUM(D39:G39)</f>
        <v>93467</v>
      </c>
      <c r="D39" s="90">
        <f>분뇨처리장!D6</f>
        <v>93467</v>
      </c>
      <c r="E39" s="90">
        <f>분뇨처리장!E6</f>
        <v>0</v>
      </c>
      <c r="F39" s="90">
        <f>분뇨처리장!F6</f>
        <v>0</v>
      </c>
      <c r="G39" s="135">
        <f>분뇨처리장!G6</f>
        <v>0</v>
      </c>
      <c r="H39" s="139">
        <f>분뇨처리장!H6</f>
        <v>0</v>
      </c>
      <c r="I39" s="117">
        <f>분뇨처리장!I6</f>
        <v>93467</v>
      </c>
      <c r="J39" s="128"/>
    </row>
    <row r="40" spans="1:10" ht="21" customHeight="1" x14ac:dyDescent="0.3">
      <c r="C40" s="2"/>
      <c r="D40" s="2"/>
      <c r="E40" s="2"/>
      <c r="F40" s="2"/>
      <c r="G40" s="2"/>
      <c r="H40" s="2"/>
      <c r="I40" s="2"/>
    </row>
    <row r="41" spans="1:10" ht="21" customHeight="1" x14ac:dyDescent="0.3">
      <c r="C41" s="2"/>
      <c r="D41" s="2"/>
      <c r="E41" s="2"/>
      <c r="F41" s="2"/>
      <c r="G41" s="2"/>
      <c r="H41" s="2"/>
      <c r="I41" s="2"/>
    </row>
    <row r="42" spans="1:10" ht="21" customHeight="1" x14ac:dyDescent="0.3">
      <c r="C42" s="2"/>
      <c r="D42" s="2"/>
      <c r="E42" s="2"/>
      <c r="F42" s="2"/>
      <c r="G42" s="2"/>
      <c r="H42" s="2"/>
      <c r="I42" s="2"/>
    </row>
    <row r="43" spans="1:10" ht="21" customHeight="1" x14ac:dyDescent="0.3">
      <c r="C43" s="2"/>
      <c r="D43" s="2"/>
      <c r="E43" s="2"/>
      <c r="F43" s="2"/>
      <c r="G43" s="2"/>
      <c r="H43" s="2"/>
      <c r="I43" s="2"/>
    </row>
    <row r="44" spans="1:10" ht="21" customHeight="1" x14ac:dyDescent="0.3">
      <c r="C44" s="2"/>
      <c r="D44" s="2"/>
      <c r="E44" s="2"/>
      <c r="F44" s="2"/>
      <c r="G44" s="2"/>
      <c r="H44" s="2"/>
      <c r="I44" s="2"/>
    </row>
    <row r="45" spans="1:10" ht="21" customHeight="1" x14ac:dyDescent="0.3">
      <c r="C45" s="2"/>
      <c r="D45" s="2"/>
      <c r="E45" s="2"/>
      <c r="F45" s="2"/>
      <c r="G45" s="2"/>
      <c r="H45" s="2"/>
      <c r="I45" s="2"/>
    </row>
    <row r="46" spans="1:10" ht="21" customHeight="1" x14ac:dyDescent="0.3">
      <c r="C46" s="2"/>
      <c r="D46" s="2"/>
      <c r="E46" s="2"/>
      <c r="F46" s="2"/>
      <c r="G46" s="2"/>
      <c r="H46" s="2"/>
      <c r="I46" s="2"/>
    </row>
    <row r="47" spans="1:10" ht="21" customHeight="1" x14ac:dyDescent="0.3">
      <c r="C47" s="2"/>
      <c r="D47" s="2"/>
      <c r="E47" s="2"/>
      <c r="F47" s="2"/>
      <c r="G47" s="2"/>
      <c r="H47" s="2"/>
      <c r="I47" s="2"/>
    </row>
    <row r="48" spans="1:10" ht="21" customHeight="1" x14ac:dyDescent="0.3">
      <c r="C48" s="2"/>
      <c r="D48" s="2"/>
      <c r="E48" s="2"/>
      <c r="F48" s="2"/>
      <c r="G48" s="2"/>
      <c r="H48" s="2"/>
      <c r="I48" s="2"/>
    </row>
    <row r="49" spans="3:9" ht="21" customHeight="1" x14ac:dyDescent="0.3">
      <c r="C49" s="2"/>
      <c r="D49" s="2"/>
      <c r="E49" s="2"/>
      <c r="F49" s="2"/>
      <c r="G49" s="2"/>
      <c r="H49" s="2"/>
      <c r="I49" s="2"/>
    </row>
    <row r="50" spans="3:9" ht="21" customHeight="1" x14ac:dyDescent="0.3">
      <c r="C50" s="2"/>
      <c r="D50" s="2"/>
      <c r="E50" s="2"/>
      <c r="F50" s="2"/>
      <c r="G50" s="2"/>
      <c r="H50" s="2"/>
      <c r="I50" s="2"/>
    </row>
    <row r="51" spans="3:9" ht="21" customHeight="1" x14ac:dyDescent="0.3">
      <c r="C51" s="2"/>
      <c r="D51" s="2"/>
      <c r="E51" s="2"/>
      <c r="F51" s="2"/>
      <c r="G51" s="2"/>
      <c r="H51" s="2"/>
      <c r="I51" s="2"/>
    </row>
    <row r="52" spans="3:9" ht="21" customHeight="1" x14ac:dyDescent="0.3">
      <c r="C52" s="2"/>
      <c r="D52" s="2"/>
      <c r="E52" s="2"/>
      <c r="F52" s="2"/>
      <c r="G52" s="2"/>
      <c r="H52" s="2"/>
      <c r="I52" s="2"/>
    </row>
    <row r="53" spans="3:9" ht="21" customHeight="1" x14ac:dyDescent="0.3">
      <c r="C53" s="2"/>
      <c r="D53" s="2"/>
      <c r="E53" s="2"/>
      <c r="F53" s="2"/>
      <c r="G53" s="2"/>
      <c r="H53" s="2"/>
      <c r="I53" s="2"/>
    </row>
    <row r="54" spans="3:9" ht="21" customHeight="1" x14ac:dyDescent="0.3">
      <c r="C54" s="2"/>
      <c r="D54" s="2"/>
      <c r="E54" s="2"/>
      <c r="F54" s="2"/>
      <c r="G54" s="2"/>
      <c r="H54" s="2"/>
      <c r="I54" s="2"/>
    </row>
    <row r="55" spans="3:9" ht="21" customHeight="1" x14ac:dyDescent="0.3">
      <c r="C55" s="2"/>
      <c r="D55" s="2"/>
      <c r="E55" s="2"/>
      <c r="F55" s="2"/>
      <c r="G55" s="2"/>
      <c r="H55" s="2"/>
      <c r="I55" s="2"/>
    </row>
    <row r="56" spans="3:9" ht="21" customHeight="1" x14ac:dyDescent="0.3">
      <c r="C56" s="2"/>
      <c r="D56" s="2"/>
      <c r="E56" s="2"/>
      <c r="F56" s="2"/>
      <c r="G56" s="2"/>
      <c r="H56" s="2"/>
      <c r="I56" s="2"/>
    </row>
    <row r="57" spans="3:9" ht="21" customHeight="1" x14ac:dyDescent="0.3">
      <c r="C57" s="2"/>
      <c r="D57" s="2"/>
      <c r="E57" s="2"/>
      <c r="F57" s="2"/>
      <c r="G57" s="2"/>
      <c r="H57" s="2"/>
      <c r="I57" s="2"/>
    </row>
    <row r="58" spans="3:9" ht="21" customHeight="1" x14ac:dyDescent="0.3">
      <c r="C58" s="2"/>
      <c r="D58" s="2"/>
      <c r="E58" s="2"/>
      <c r="F58" s="2"/>
      <c r="G58" s="2"/>
      <c r="H58" s="2"/>
      <c r="I58" s="2"/>
    </row>
    <row r="59" spans="3:9" ht="21" customHeight="1" x14ac:dyDescent="0.3">
      <c r="C59" s="2"/>
      <c r="D59" s="2"/>
      <c r="E59" s="2"/>
      <c r="F59" s="2"/>
      <c r="G59" s="2"/>
      <c r="H59" s="2"/>
      <c r="I59" s="2"/>
    </row>
    <row r="60" spans="3:9" ht="21" customHeight="1" x14ac:dyDescent="0.3">
      <c r="C60" s="2"/>
      <c r="D60" s="2"/>
      <c r="E60" s="2"/>
      <c r="F60" s="2"/>
      <c r="G60" s="2"/>
      <c r="H60" s="2"/>
      <c r="I60" s="2"/>
    </row>
    <row r="61" spans="3:9" ht="21" customHeight="1" x14ac:dyDescent="0.3">
      <c r="C61" s="2"/>
      <c r="D61" s="2"/>
      <c r="E61" s="2"/>
      <c r="F61" s="2"/>
      <c r="G61" s="2"/>
      <c r="H61" s="2"/>
      <c r="I61" s="2"/>
    </row>
    <row r="62" spans="3:9" x14ac:dyDescent="0.3">
      <c r="C62" s="2"/>
      <c r="D62" s="2"/>
      <c r="E62" s="2"/>
      <c r="F62" s="2"/>
      <c r="G62" s="2"/>
      <c r="H62" s="2"/>
      <c r="I62" s="2"/>
    </row>
    <row r="63" spans="3:9" x14ac:dyDescent="0.3">
      <c r="C63" s="2"/>
      <c r="D63" s="2"/>
      <c r="E63" s="2"/>
      <c r="F63" s="2"/>
      <c r="G63" s="2"/>
      <c r="H63" s="2"/>
      <c r="I63" s="2"/>
    </row>
    <row r="64" spans="3:9" x14ac:dyDescent="0.3">
      <c r="C64" s="2"/>
      <c r="D64" s="2"/>
      <c r="E64" s="2"/>
      <c r="F64" s="2"/>
      <c r="G64" s="2"/>
      <c r="H64" s="2"/>
      <c r="I64" s="2"/>
    </row>
    <row r="65" spans="3:9" x14ac:dyDescent="0.3">
      <c r="C65" s="2"/>
      <c r="D65" s="2"/>
      <c r="E65" s="2"/>
      <c r="F65" s="2"/>
      <c r="G65" s="2"/>
      <c r="H65" s="2"/>
      <c r="I65" s="2"/>
    </row>
    <row r="66" spans="3:9" x14ac:dyDescent="0.3">
      <c r="C66" s="2"/>
      <c r="D66" s="2"/>
      <c r="E66" s="2"/>
      <c r="F66" s="2"/>
      <c r="G66" s="2"/>
      <c r="H66" s="2"/>
      <c r="I66" s="2"/>
    </row>
    <row r="67" spans="3:9" x14ac:dyDescent="0.3">
      <c r="C67" s="2"/>
      <c r="D67" s="2"/>
      <c r="E67" s="2"/>
      <c r="F67" s="2"/>
      <c r="G67" s="2"/>
      <c r="H67" s="2"/>
      <c r="I67" s="2"/>
    </row>
    <row r="68" spans="3:9" x14ac:dyDescent="0.3">
      <c r="C68" s="2"/>
      <c r="D68" s="2"/>
      <c r="E68" s="2"/>
      <c r="F68" s="2"/>
      <c r="G68" s="2"/>
      <c r="H68" s="2"/>
      <c r="I68" s="2"/>
    </row>
    <row r="69" spans="3:9" x14ac:dyDescent="0.3">
      <c r="C69" s="2"/>
      <c r="D69" s="2"/>
      <c r="E69" s="2"/>
      <c r="F69" s="2"/>
      <c r="G69" s="2"/>
      <c r="H69" s="2"/>
      <c r="I69" s="2"/>
    </row>
    <row r="70" spans="3:9" x14ac:dyDescent="0.3">
      <c r="C70" s="2"/>
      <c r="D70" s="2"/>
      <c r="E70" s="2"/>
      <c r="F70" s="2"/>
      <c r="G70" s="2"/>
      <c r="H70" s="2"/>
      <c r="I70" s="2"/>
    </row>
    <row r="71" spans="3:9" x14ac:dyDescent="0.3">
      <c r="C71" s="2"/>
      <c r="D71" s="2"/>
      <c r="E71" s="2"/>
      <c r="F71" s="2"/>
      <c r="G71" s="2"/>
      <c r="H71" s="2"/>
      <c r="I71" s="2"/>
    </row>
    <row r="72" spans="3:9" x14ac:dyDescent="0.3">
      <c r="C72" s="2"/>
      <c r="D72" s="2"/>
      <c r="E72" s="2"/>
      <c r="F72" s="2"/>
      <c r="G72" s="2"/>
      <c r="H72" s="2"/>
      <c r="I72" s="2"/>
    </row>
    <row r="73" spans="3:9" x14ac:dyDescent="0.3">
      <c r="C73" s="2"/>
      <c r="D73" s="2"/>
      <c r="E73" s="2"/>
      <c r="F73" s="2"/>
      <c r="G73" s="2"/>
      <c r="H73" s="2"/>
      <c r="I73" s="2"/>
    </row>
    <row r="74" spans="3:9" x14ac:dyDescent="0.3">
      <c r="C74" s="2"/>
      <c r="D74" s="2"/>
      <c r="E74" s="2"/>
      <c r="F74" s="2"/>
      <c r="G74" s="2"/>
      <c r="H74" s="2"/>
      <c r="I74" s="2"/>
    </row>
    <row r="75" spans="3:9" x14ac:dyDescent="0.3">
      <c r="C75" s="2"/>
      <c r="D75" s="2"/>
      <c r="E75" s="2"/>
      <c r="F75" s="2"/>
      <c r="G75" s="2"/>
      <c r="H75" s="2"/>
      <c r="I75" s="2"/>
    </row>
    <row r="76" spans="3:9" x14ac:dyDescent="0.3">
      <c r="C76" s="2"/>
      <c r="D76" s="2"/>
      <c r="E76" s="2"/>
      <c r="F76" s="2"/>
      <c r="G76" s="2"/>
      <c r="H76" s="2"/>
      <c r="I76" s="2"/>
    </row>
    <row r="77" spans="3:9" x14ac:dyDescent="0.3">
      <c r="C77" s="2"/>
      <c r="D77" s="2"/>
      <c r="E77" s="2"/>
      <c r="F77" s="2"/>
      <c r="G77" s="2"/>
      <c r="H77" s="2"/>
      <c r="I77" s="2"/>
    </row>
    <row r="78" spans="3:9" x14ac:dyDescent="0.3">
      <c r="C78" s="2"/>
      <c r="D78" s="2"/>
      <c r="E78" s="2"/>
      <c r="F78" s="2"/>
      <c r="G78" s="2"/>
      <c r="H78" s="2"/>
      <c r="I78" s="2"/>
    </row>
    <row r="79" spans="3:9" x14ac:dyDescent="0.3">
      <c r="C79" s="2"/>
      <c r="D79" s="2"/>
      <c r="E79" s="2"/>
      <c r="F79" s="2"/>
      <c r="G79" s="2"/>
      <c r="H79" s="2"/>
      <c r="I79" s="2"/>
    </row>
    <row r="80" spans="3:9" x14ac:dyDescent="0.3">
      <c r="C80" s="2"/>
      <c r="D80" s="2"/>
      <c r="E80" s="2"/>
      <c r="F80" s="2"/>
      <c r="G80" s="2"/>
      <c r="H80" s="2"/>
      <c r="I80" s="2"/>
    </row>
    <row r="81" spans="3:9" x14ac:dyDescent="0.3">
      <c r="C81" s="2"/>
      <c r="D81" s="2"/>
      <c r="E81" s="2"/>
      <c r="F81" s="2"/>
      <c r="G81" s="2"/>
      <c r="H81" s="2"/>
      <c r="I81" s="2"/>
    </row>
    <row r="82" spans="3:9" x14ac:dyDescent="0.3">
      <c r="C82" s="2"/>
      <c r="D82" s="2"/>
      <c r="E82" s="2"/>
      <c r="F82" s="2"/>
      <c r="G82" s="2"/>
      <c r="H82" s="2"/>
      <c r="I82" s="2"/>
    </row>
  </sheetData>
  <mergeCells count="15">
    <mergeCell ref="A38:A39"/>
    <mergeCell ref="C3:G3"/>
    <mergeCell ref="A10:A16"/>
    <mergeCell ref="A17:A18"/>
    <mergeCell ref="A20:A22"/>
    <mergeCell ref="A23:A27"/>
    <mergeCell ref="A29:A32"/>
    <mergeCell ref="A33:A37"/>
    <mergeCell ref="A7:A9"/>
    <mergeCell ref="J3:J4"/>
    <mergeCell ref="A1:J1"/>
    <mergeCell ref="B3:B4"/>
    <mergeCell ref="A3:A4"/>
    <mergeCell ref="H3:H4"/>
    <mergeCell ref="I3:I4"/>
  </mergeCells>
  <phoneticPr fontId="1" type="noConversion"/>
  <pageMargins left="0.62992125984251968" right="0.62992125984251968" top="0.39370078740157483" bottom="0.39370078740157483" header="0.31496062992125984" footer="0.31496062992125984"/>
  <pageSetup paperSize="9" scale="89" orientation="landscape" r:id="rId1"/>
  <rowBreaks count="1" manualBreakCount="1">
    <brk id="22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N21"/>
  <sheetViews>
    <sheetView workbookViewId="0">
      <selection activeCell="A9" sqref="A9:A13"/>
    </sheetView>
  </sheetViews>
  <sheetFormatPr defaultRowHeight="16.5" x14ac:dyDescent="0.3"/>
  <cols>
    <col min="1" max="1" width="8.125" customWidth="1"/>
    <col min="2" max="2" width="16.625" customWidth="1"/>
    <col min="3" max="9" width="11.625" customWidth="1"/>
    <col min="10" max="10" width="16.7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4" ht="21.75" customHeight="1" thickBot="1" x14ac:dyDescent="0.35">
      <c r="A2" s="170" t="s">
        <v>21</v>
      </c>
      <c r="B2" s="170"/>
      <c r="C2" s="170"/>
      <c r="D2" s="170"/>
      <c r="E2" s="170"/>
      <c r="F2" s="5"/>
      <c r="G2" s="5"/>
      <c r="H2" s="5"/>
      <c r="I2" s="5"/>
      <c r="J2" s="5"/>
      <c r="K2" s="6" t="s">
        <v>20</v>
      </c>
    </row>
    <row r="3" spans="1:14" s="7" customFormat="1" ht="20.25" customHeight="1" x14ac:dyDescent="0.3">
      <c r="A3" s="150" t="s">
        <v>30</v>
      </c>
      <c r="B3" s="175" t="s">
        <v>32</v>
      </c>
      <c r="C3" s="154" t="s">
        <v>86</v>
      </c>
      <c r="D3" s="171"/>
      <c r="E3" s="171"/>
      <c r="F3" s="171"/>
      <c r="G3" s="172"/>
      <c r="H3" s="152" t="s">
        <v>4</v>
      </c>
      <c r="I3" s="173" t="s">
        <v>16</v>
      </c>
      <c r="J3" s="168" t="s">
        <v>18</v>
      </c>
      <c r="K3" s="165" t="s">
        <v>17</v>
      </c>
    </row>
    <row r="4" spans="1:14" s="7" customFormat="1" ht="20.25" customHeight="1" thickBot="1" x14ac:dyDescent="0.35">
      <c r="A4" s="151"/>
      <c r="B4" s="176"/>
      <c r="C4" s="68" t="s">
        <v>11</v>
      </c>
      <c r="D4" s="8" t="s">
        <v>12</v>
      </c>
      <c r="E4" s="8" t="s">
        <v>13</v>
      </c>
      <c r="F4" s="8" t="s">
        <v>14</v>
      </c>
      <c r="G4" s="69" t="s">
        <v>15</v>
      </c>
      <c r="H4" s="153"/>
      <c r="I4" s="174"/>
      <c r="J4" s="169"/>
      <c r="K4" s="166"/>
    </row>
    <row r="5" spans="1:14" s="14" customFormat="1" ht="23.25" customHeight="1" thickTop="1" x14ac:dyDescent="0.3">
      <c r="A5" s="10" t="s">
        <v>27</v>
      </c>
      <c r="B5" s="63"/>
      <c r="C5" s="70">
        <f>SUM(D5:G5)</f>
        <v>31296</v>
      </c>
      <c r="D5" s="11">
        <f t="shared" ref="D5:I5" si="0">D6+D9</f>
        <v>31296</v>
      </c>
      <c r="E5" s="11">
        <f t="shared" si="0"/>
        <v>0</v>
      </c>
      <c r="F5" s="11">
        <f t="shared" si="0"/>
        <v>0</v>
      </c>
      <c r="G5" s="71">
        <f t="shared" si="0"/>
        <v>0</v>
      </c>
      <c r="H5" s="80">
        <f t="shared" si="0"/>
        <v>0</v>
      </c>
      <c r="I5" s="48">
        <f t="shared" si="0"/>
        <v>31296</v>
      </c>
      <c r="J5" s="85"/>
      <c r="K5" s="13"/>
    </row>
    <row r="6" spans="1:14" s="14" customFormat="1" ht="23.25" customHeight="1" x14ac:dyDescent="0.3">
      <c r="A6" s="156" t="s">
        <v>85</v>
      </c>
      <c r="B6" s="64" t="s">
        <v>36</v>
      </c>
      <c r="C6" s="72">
        <f>SUM(C7:C8)</f>
        <v>1536</v>
      </c>
      <c r="D6" s="24">
        <f t="shared" ref="D6" si="1">SUM(D7:D8)</f>
        <v>1536</v>
      </c>
      <c r="E6" s="24">
        <f>SUM(E7:E8)</f>
        <v>0</v>
      </c>
      <c r="F6" s="24">
        <f>SUM(F7:F8)</f>
        <v>0</v>
      </c>
      <c r="G6" s="73">
        <f>SUM(G7:G8)</f>
        <v>0</v>
      </c>
      <c r="H6" s="81">
        <f>SUM(H7:H8)</f>
        <v>0</v>
      </c>
      <c r="I6" s="49">
        <f>SUM(I7:I8)</f>
        <v>1536</v>
      </c>
      <c r="J6" s="86"/>
      <c r="K6" s="25"/>
    </row>
    <row r="7" spans="1:14" s="14" customFormat="1" ht="23.25" customHeight="1" x14ac:dyDescent="0.3">
      <c r="A7" s="163"/>
      <c r="B7" s="65" t="s">
        <v>34</v>
      </c>
      <c r="C7" s="74">
        <f>SUM(D7:G7)</f>
        <v>336</v>
      </c>
      <c r="D7" s="16">
        <v>336</v>
      </c>
      <c r="E7" s="16">
        <v>0</v>
      </c>
      <c r="F7" s="16">
        <v>0</v>
      </c>
      <c r="G7" s="75">
        <v>0</v>
      </c>
      <c r="H7" s="82">
        <v>0</v>
      </c>
      <c r="I7" s="50">
        <f>C7-H7</f>
        <v>336</v>
      </c>
      <c r="J7" s="15"/>
      <c r="K7" s="17" t="s">
        <v>33</v>
      </c>
    </row>
    <row r="8" spans="1:14" s="14" customFormat="1" ht="23.25" customHeight="1" x14ac:dyDescent="0.3">
      <c r="A8" s="162"/>
      <c r="B8" s="65" t="s">
        <v>35</v>
      </c>
      <c r="C8" s="74">
        <f>SUM(D8:G8)</f>
        <v>1200</v>
      </c>
      <c r="D8" s="16">
        <v>1200</v>
      </c>
      <c r="E8" s="16">
        <v>0</v>
      </c>
      <c r="F8" s="16">
        <v>0</v>
      </c>
      <c r="G8" s="75">
        <v>0</v>
      </c>
      <c r="H8" s="82">
        <v>0</v>
      </c>
      <c r="I8" s="50">
        <f>C8-H8</f>
        <v>1200</v>
      </c>
      <c r="J8" s="15"/>
      <c r="K8" s="17" t="s">
        <v>33</v>
      </c>
    </row>
    <row r="9" spans="1:14" s="14" customFormat="1" ht="23.25" customHeight="1" x14ac:dyDescent="0.3">
      <c r="A9" s="164" t="s">
        <v>84</v>
      </c>
      <c r="B9" s="66" t="s">
        <v>37</v>
      </c>
      <c r="C9" s="76">
        <f>SUM(D9:F9)</f>
        <v>29760</v>
      </c>
      <c r="D9" s="26">
        <f>SUM(D10:D13)</f>
        <v>29760</v>
      </c>
      <c r="E9" s="26">
        <f t="shared" ref="E9:G9" si="2">SUM(E10:E13)</f>
        <v>0</v>
      </c>
      <c r="F9" s="26">
        <f t="shared" si="2"/>
        <v>0</v>
      </c>
      <c r="G9" s="77">
        <f t="shared" si="2"/>
        <v>0</v>
      </c>
      <c r="H9" s="83">
        <f>SUM(H10:H13)</f>
        <v>0</v>
      </c>
      <c r="I9" s="51">
        <f>SUM(I10:I13)</f>
        <v>29760</v>
      </c>
      <c r="J9" s="87"/>
      <c r="K9" s="28" t="s">
        <v>33</v>
      </c>
    </row>
    <row r="10" spans="1:14" s="14" customFormat="1" ht="23.25" customHeight="1" x14ac:dyDescent="0.3">
      <c r="A10" s="163"/>
      <c r="B10" s="65" t="s">
        <v>38</v>
      </c>
      <c r="C10" s="74">
        <f>SUM(D10:G10)</f>
        <v>4200</v>
      </c>
      <c r="D10" s="16">
        <v>4200</v>
      </c>
      <c r="E10" s="16">
        <v>0</v>
      </c>
      <c r="F10" s="16">
        <v>0</v>
      </c>
      <c r="G10" s="75">
        <v>0</v>
      </c>
      <c r="H10" s="82">
        <v>0</v>
      </c>
      <c r="I10" s="50">
        <f>C10-H10</f>
        <v>4200</v>
      </c>
      <c r="J10" s="15"/>
      <c r="K10" s="17" t="s">
        <v>33</v>
      </c>
    </row>
    <row r="11" spans="1:14" s="14" customFormat="1" ht="23.25" customHeight="1" x14ac:dyDescent="0.3">
      <c r="A11" s="163"/>
      <c r="B11" s="65" t="s">
        <v>39</v>
      </c>
      <c r="C11" s="74">
        <f>SUM(D11:G11)</f>
        <v>10500</v>
      </c>
      <c r="D11" s="16">
        <v>10500</v>
      </c>
      <c r="E11" s="16">
        <v>0</v>
      </c>
      <c r="F11" s="16">
        <v>0</v>
      </c>
      <c r="G11" s="75">
        <v>0</v>
      </c>
      <c r="H11" s="82">
        <v>0</v>
      </c>
      <c r="I11" s="50">
        <f t="shared" ref="I11:I13" si="3">C11-H11</f>
        <v>10500</v>
      </c>
      <c r="J11" s="15"/>
      <c r="K11" s="17" t="s">
        <v>33</v>
      </c>
      <c r="N11" s="14" t="s">
        <v>42</v>
      </c>
    </row>
    <row r="12" spans="1:14" s="14" customFormat="1" ht="23.25" customHeight="1" x14ac:dyDescent="0.3">
      <c r="A12" s="163"/>
      <c r="B12" s="65" t="s">
        <v>40</v>
      </c>
      <c r="C12" s="74">
        <f>SUM(D12:G12)</f>
        <v>4500</v>
      </c>
      <c r="D12" s="16">
        <v>4500</v>
      </c>
      <c r="E12" s="16">
        <v>0</v>
      </c>
      <c r="F12" s="16">
        <v>0</v>
      </c>
      <c r="G12" s="75">
        <v>0</v>
      </c>
      <c r="H12" s="82">
        <v>0</v>
      </c>
      <c r="I12" s="50">
        <f t="shared" si="3"/>
        <v>4500</v>
      </c>
      <c r="J12" s="15"/>
      <c r="K12" s="17" t="s">
        <v>33</v>
      </c>
    </row>
    <row r="13" spans="1:14" s="14" customFormat="1" ht="23.25" customHeight="1" thickBot="1" x14ac:dyDescent="0.35">
      <c r="A13" s="157"/>
      <c r="B13" s="67" t="s">
        <v>41</v>
      </c>
      <c r="C13" s="78">
        <f>SUM(D13:G13)</f>
        <v>10560</v>
      </c>
      <c r="D13" s="20">
        <v>10560</v>
      </c>
      <c r="E13" s="20">
        <v>0</v>
      </c>
      <c r="F13" s="20">
        <v>0</v>
      </c>
      <c r="G13" s="79">
        <v>0</v>
      </c>
      <c r="H13" s="84">
        <v>0</v>
      </c>
      <c r="I13" s="54">
        <f t="shared" si="3"/>
        <v>10560</v>
      </c>
      <c r="J13" s="19"/>
      <c r="K13" s="22" t="s">
        <v>33</v>
      </c>
    </row>
    <row r="14" spans="1:14" ht="20.25" customHeight="1" x14ac:dyDescent="0.3"/>
    <row r="15" spans="1:14" ht="20.25" customHeight="1" x14ac:dyDescent="0.3"/>
    <row r="16" spans="1:14" ht="20.25" customHeight="1" x14ac:dyDescent="0.3"/>
    <row r="17" ht="20.25" customHeight="1" x14ac:dyDescent="0.3"/>
    <row r="18" ht="20.25" customHeight="1" x14ac:dyDescent="0.3"/>
    <row r="19" ht="20.25" customHeight="1" x14ac:dyDescent="0.3"/>
    <row r="20" ht="20.25" customHeight="1" x14ac:dyDescent="0.3"/>
    <row r="21" ht="20.25" customHeight="1" x14ac:dyDescent="0.3"/>
  </sheetData>
  <mergeCells count="11">
    <mergeCell ref="A6:A8"/>
    <mergeCell ref="A9:A13"/>
    <mergeCell ref="K3:K4"/>
    <mergeCell ref="A1:K1"/>
    <mergeCell ref="J3:J4"/>
    <mergeCell ref="A2:E2"/>
    <mergeCell ref="C3:G3"/>
    <mergeCell ref="H3:H4"/>
    <mergeCell ref="I3:I4"/>
    <mergeCell ref="A3:A4"/>
    <mergeCell ref="B3:B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N55"/>
  <sheetViews>
    <sheetView workbookViewId="0">
      <pane xSplit="1" ySplit="4" topLeftCell="B5" activePane="bottomRight" state="frozen"/>
      <selection activeCell="G27" sqref="G27"/>
      <selection pane="topRight" activeCell="G27" sqref="G27"/>
      <selection pane="bottomLeft" activeCell="G27" sqref="G27"/>
      <selection pane="bottomRight" activeCell="J19" sqref="J19"/>
    </sheetView>
  </sheetViews>
  <sheetFormatPr defaultRowHeight="16.5" x14ac:dyDescent="0.3"/>
  <cols>
    <col min="1" max="1" width="9.625" style="1" bestFit="1" customWidth="1"/>
    <col min="2" max="2" width="17.5" bestFit="1" customWidth="1"/>
    <col min="3" max="7" width="11.625" customWidth="1"/>
    <col min="8" max="8" width="12.75" customWidth="1"/>
    <col min="9" max="9" width="13" customWidth="1"/>
    <col min="10" max="10" width="15.7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4" ht="21.75" customHeight="1" thickBot="1" x14ac:dyDescent="0.35">
      <c r="A2" s="170" t="s">
        <v>26</v>
      </c>
      <c r="B2" s="170"/>
      <c r="C2" s="170"/>
      <c r="D2" s="170"/>
      <c r="E2" s="5"/>
      <c r="F2" s="5"/>
      <c r="G2" s="5"/>
      <c r="H2" s="5"/>
      <c r="I2" s="5"/>
      <c r="J2" s="179" t="s">
        <v>20</v>
      </c>
      <c r="K2" s="179"/>
    </row>
    <row r="3" spans="1:14" s="7" customFormat="1" ht="20.25" customHeight="1" x14ac:dyDescent="0.3">
      <c r="A3" s="150" t="s">
        <v>29</v>
      </c>
      <c r="B3" s="177" t="s">
        <v>32</v>
      </c>
      <c r="C3" s="168" t="s">
        <v>80</v>
      </c>
      <c r="D3" s="171"/>
      <c r="E3" s="171"/>
      <c r="F3" s="171"/>
      <c r="G3" s="148"/>
      <c r="H3" s="173" t="s">
        <v>4</v>
      </c>
      <c r="I3" s="173" t="s">
        <v>8</v>
      </c>
      <c r="J3" s="168" t="s">
        <v>18</v>
      </c>
      <c r="K3" s="165" t="s">
        <v>17</v>
      </c>
    </row>
    <row r="4" spans="1:14" s="7" customFormat="1" ht="20.25" customHeight="1" thickBot="1" x14ac:dyDescent="0.35">
      <c r="A4" s="151"/>
      <c r="B4" s="178"/>
      <c r="C4" s="55" t="s">
        <v>5</v>
      </c>
      <c r="D4" s="8" t="s">
        <v>1</v>
      </c>
      <c r="E4" s="8" t="s">
        <v>2</v>
      </c>
      <c r="F4" s="8" t="s">
        <v>3</v>
      </c>
      <c r="G4" s="33" t="s">
        <v>15</v>
      </c>
      <c r="H4" s="174"/>
      <c r="I4" s="174"/>
      <c r="J4" s="169"/>
      <c r="K4" s="166"/>
    </row>
    <row r="5" spans="1:14" s="14" customFormat="1" ht="23.25" customHeight="1" thickTop="1" x14ac:dyDescent="0.3">
      <c r="A5" s="10" t="s">
        <v>5</v>
      </c>
      <c r="B5" s="56"/>
      <c r="C5" s="41">
        <f>SUM(D5:G5)</f>
        <v>1589379</v>
      </c>
      <c r="D5" s="11">
        <f>D6+D8+D20+D36+D42+D46</f>
        <v>1589379</v>
      </c>
      <c r="E5" s="11">
        <f t="shared" ref="E5:I5" si="0">E6+E8+E20+E36+E42+E46</f>
        <v>0</v>
      </c>
      <c r="F5" s="11">
        <f t="shared" si="0"/>
        <v>0</v>
      </c>
      <c r="G5" s="34">
        <f t="shared" si="0"/>
        <v>0</v>
      </c>
      <c r="H5" s="106">
        <f t="shared" si="0"/>
        <v>0</v>
      </c>
      <c r="I5" s="48">
        <f t="shared" si="0"/>
        <v>1589379</v>
      </c>
      <c r="J5" s="85"/>
      <c r="K5" s="13"/>
    </row>
    <row r="6" spans="1:14" s="14" customFormat="1" ht="23.25" customHeight="1" x14ac:dyDescent="0.3">
      <c r="A6" s="164" t="s">
        <v>181</v>
      </c>
      <c r="B6" s="57" t="s">
        <v>36</v>
      </c>
      <c r="C6" s="42">
        <f>SUM(C7:C7)</f>
        <v>4160</v>
      </c>
      <c r="D6" s="24">
        <f>SUM(D7)</f>
        <v>4160</v>
      </c>
      <c r="E6" s="24">
        <f t="shared" ref="E6:G6" si="1">SUM(E7)</f>
        <v>0</v>
      </c>
      <c r="F6" s="24">
        <f t="shared" si="1"/>
        <v>0</v>
      </c>
      <c r="G6" s="35">
        <f t="shared" si="1"/>
        <v>0</v>
      </c>
      <c r="H6" s="49">
        <f>SUM(H7)</f>
        <v>0</v>
      </c>
      <c r="I6" s="49">
        <f>SUM(I7)</f>
        <v>4160</v>
      </c>
      <c r="J6" s="86"/>
      <c r="K6" s="25"/>
    </row>
    <row r="7" spans="1:14" s="14" customFormat="1" ht="23.25" customHeight="1" x14ac:dyDescent="0.3">
      <c r="A7" s="163"/>
      <c r="B7" s="58" t="s">
        <v>43</v>
      </c>
      <c r="C7" s="43">
        <f>SUM(D7:G7)</f>
        <v>4160</v>
      </c>
      <c r="D7" s="16">
        <v>4160</v>
      </c>
      <c r="E7" s="16">
        <v>0</v>
      </c>
      <c r="F7" s="16">
        <v>0</v>
      </c>
      <c r="G7" s="36">
        <v>0</v>
      </c>
      <c r="H7" s="50">
        <v>0</v>
      </c>
      <c r="I7" s="50">
        <f>C7-H7</f>
        <v>4160</v>
      </c>
      <c r="J7" s="15"/>
      <c r="K7" s="17"/>
    </row>
    <row r="8" spans="1:14" s="14" customFormat="1" ht="23.25" customHeight="1" x14ac:dyDescent="0.3">
      <c r="A8" s="164" t="s">
        <v>44</v>
      </c>
      <c r="B8" s="59" t="s">
        <v>37</v>
      </c>
      <c r="C8" s="44">
        <f t="shared" ref="C8:I8" si="2">SUM(C9:C19)</f>
        <v>381320</v>
      </c>
      <c r="D8" s="26">
        <f t="shared" si="2"/>
        <v>381320</v>
      </c>
      <c r="E8" s="26">
        <f t="shared" si="2"/>
        <v>0</v>
      </c>
      <c r="F8" s="26">
        <f t="shared" si="2"/>
        <v>0</v>
      </c>
      <c r="G8" s="37">
        <f t="shared" si="2"/>
        <v>0</v>
      </c>
      <c r="H8" s="51">
        <f t="shared" si="2"/>
        <v>0</v>
      </c>
      <c r="I8" s="51">
        <f t="shared" si="2"/>
        <v>381320</v>
      </c>
      <c r="J8" s="87"/>
      <c r="K8" s="28"/>
    </row>
    <row r="9" spans="1:14" s="14" customFormat="1" ht="23.25" customHeight="1" x14ac:dyDescent="0.3">
      <c r="A9" s="163"/>
      <c r="B9" s="58" t="s">
        <v>45</v>
      </c>
      <c r="C9" s="43">
        <f>SUM(D9:G9)</f>
        <v>6000</v>
      </c>
      <c r="D9" s="16">
        <v>6000</v>
      </c>
      <c r="E9" s="16">
        <v>0</v>
      </c>
      <c r="F9" s="16">
        <v>0</v>
      </c>
      <c r="G9" s="36">
        <v>0</v>
      </c>
      <c r="H9" s="50">
        <v>0</v>
      </c>
      <c r="I9" s="50">
        <f>C9-H9</f>
        <v>6000</v>
      </c>
      <c r="J9" s="15"/>
      <c r="K9" s="17"/>
      <c r="N9" s="14" t="s">
        <v>42</v>
      </c>
    </row>
    <row r="10" spans="1:14" s="14" customFormat="1" ht="23.25" customHeight="1" x14ac:dyDescent="0.3">
      <c r="A10" s="163"/>
      <c r="B10" s="58" t="s">
        <v>46</v>
      </c>
      <c r="C10" s="43">
        <f t="shared" ref="C10:C19" si="3">SUM(D10:G10)</f>
        <v>3200</v>
      </c>
      <c r="D10" s="16">
        <v>3200</v>
      </c>
      <c r="E10" s="16">
        <v>0</v>
      </c>
      <c r="F10" s="16">
        <v>0</v>
      </c>
      <c r="G10" s="36">
        <v>0</v>
      </c>
      <c r="H10" s="50">
        <v>0</v>
      </c>
      <c r="I10" s="50">
        <f t="shared" ref="I10:I19" si="4">C10-H10</f>
        <v>3200</v>
      </c>
      <c r="J10" s="15"/>
      <c r="K10" s="17"/>
    </row>
    <row r="11" spans="1:14" s="14" customFormat="1" ht="23.25" customHeight="1" x14ac:dyDescent="0.3">
      <c r="A11" s="163"/>
      <c r="B11" s="58" t="s">
        <v>47</v>
      </c>
      <c r="C11" s="43">
        <f t="shared" si="3"/>
        <v>1600</v>
      </c>
      <c r="D11" s="16">
        <v>1600</v>
      </c>
      <c r="E11" s="16">
        <v>0</v>
      </c>
      <c r="F11" s="16">
        <v>0</v>
      </c>
      <c r="G11" s="36">
        <v>0</v>
      </c>
      <c r="H11" s="50">
        <v>0</v>
      </c>
      <c r="I11" s="50">
        <f t="shared" si="4"/>
        <v>1600</v>
      </c>
      <c r="J11" s="15"/>
      <c r="K11" s="17"/>
    </row>
    <row r="12" spans="1:14" s="14" customFormat="1" ht="23.25" customHeight="1" x14ac:dyDescent="0.3">
      <c r="A12" s="163"/>
      <c r="B12" s="58" t="s">
        <v>48</v>
      </c>
      <c r="C12" s="43">
        <f t="shared" si="3"/>
        <v>120000</v>
      </c>
      <c r="D12" s="16">
        <v>120000</v>
      </c>
      <c r="E12" s="16">
        <v>0</v>
      </c>
      <c r="F12" s="16">
        <v>0</v>
      </c>
      <c r="G12" s="36">
        <v>0</v>
      </c>
      <c r="H12" s="50">
        <v>0</v>
      </c>
      <c r="I12" s="50">
        <f t="shared" si="4"/>
        <v>120000</v>
      </c>
      <c r="J12" s="15"/>
      <c r="K12" s="17"/>
    </row>
    <row r="13" spans="1:14" s="14" customFormat="1" ht="23.25" customHeight="1" x14ac:dyDescent="0.3">
      <c r="A13" s="163"/>
      <c r="B13" s="58" t="s">
        <v>81</v>
      </c>
      <c r="C13" s="43">
        <f t="shared" si="3"/>
        <v>85200</v>
      </c>
      <c r="D13" s="16">
        <v>85200</v>
      </c>
      <c r="E13" s="16">
        <v>0</v>
      </c>
      <c r="F13" s="16">
        <v>0</v>
      </c>
      <c r="G13" s="36">
        <v>0</v>
      </c>
      <c r="H13" s="50">
        <v>0</v>
      </c>
      <c r="I13" s="50">
        <f t="shared" si="4"/>
        <v>85200</v>
      </c>
      <c r="J13" s="15"/>
      <c r="K13" s="17"/>
    </row>
    <row r="14" spans="1:14" s="14" customFormat="1" ht="23.25" customHeight="1" x14ac:dyDescent="0.3">
      <c r="A14" s="163"/>
      <c r="B14" s="58" t="s">
        <v>82</v>
      </c>
      <c r="C14" s="43">
        <f t="shared" si="3"/>
        <v>20000</v>
      </c>
      <c r="D14" s="16">
        <v>20000</v>
      </c>
      <c r="E14" s="16">
        <v>0</v>
      </c>
      <c r="F14" s="16">
        <v>0</v>
      </c>
      <c r="G14" s="36">
        <v>0</v>
      </c>
      <c r="H14" s="50">
        <v>0</v>
      </c>
      <c r="I14" s="50">
        <f t="shared" si="4"/>
        <v>20000</v>
      </c>
      <c r="J14" s="15"/>
      <c r="K14" s="17"/>
    </row>
    <row r="15" spans="1:14" s="14" customFormat="1" ht="23.25" customHeight="1" x14ac:dyDescent="0.3">
      <c r="A15" s="163"/>
      <c r="B15" s="58" t="s">
        <v>49</v>
      </c>
      <c r="C15" s="43">
        <f t="shared" si="3"/>
        <v>20000</v>
      </c>
      <c r="D15" s="16">
        <v>20000</v>
      </c>
      <c r="E15" s="16">
        <v>0</v>
      </c>
      <c r="F15" s="16">
        <v>0</v>
      </c>
      <c r="G15" s="36">
        <v>0</v>
      </c>
      <c r="H15" s="50">
        <v>0</v>
      </c>
      <c r="I15" s="50">
        <f t="shared" si="4"/>
        <v>20000</v>
      </c>
      <c r="J15" s="15"/>
      <c r="K15" s="17"/>
    </row>
    <row r="16" spans="1:14" s="14" customFormat="1" ht="23.25" customHeight="1" x14ac:dyDescent="0.3">
      <c r="A16" s="163"/>
      <c r="B16" s="58" t="s">
        <v>50</v>
      </c>
      <c r="C16" s="43">
        <f t="shared" si="3"/>
        <v>28320</v>
      </c>
      <c r="D16" s="16">
        <v>28320</v>
      </c>
      <c r="E16" s="16">
        <v>0</v>
      </c>
      <c r="F16" s="16">
        <v>0</v>
      </c>
      <c r="G16" s="36">
        <v>0</v>
      </c>
      <c r="H16" s="50">
        <v>0</v>
      </c>
      <c r="I16" s="50">
        <f t="shared" si="4"/>
        <v>28320</v>
      </c>
      <c r="J16" s="15"/>
      <c r="K16" s="17"/>
    </row>
    <row r="17" spans="1:11" s="14" customFormat="1" ht="23.25" customHeight="1" x14ac:dyDescent="0.3">
      <c r="A17" s="163"/>
      <c r="B17" s="58" t="s">
        <v>51</v>
      </c>
      <c r="C17" s="43">
        <f t="shared" si="3"/>
        <v>87600</v>
      </c>
      <c r="D17" s="16">
        <v>87600</v>
      </c>
      <c r="E17" s="16">
        <v>0</v>
      </c>
      <c r="F17" s="16">
        <v>0</v>
      </c>
      <c r="G17" s="36">
        <v>0</v>
      </c>
      <c r="H17" s="50">
        <v>0</v>
      </c>
      <c r="I17" s="50">
        <f t="shared" si="4"/>
        <v>87600</v>
      </c>
      <c r="J17" s="15"/>
      <c r="K17" s="17"/>
    </row>
    <row r="18" spans="1:11" s="14" customFormat="1" ht="23.25" customHeight="1" x14ac:dyDescent="0.3">
      <c r="A18" s="163"/>
      <c r="B18" s="58" t="s">
        <v>52</v>
      </c>
      <c r="C18" s="43">
        <f t="shared" si="3"/>
        <v>7800</v>
      </c>
      <c r="D18" s="16">
        <v>7800</v>
      </c>
      <c r="E18" s="16">
        <v>0</v>
      </c>
      <c r="F18" s="16">
        <v>0</v>
      </c>
      <c r="G18" s="36">
        <v>0</v>
      </c>
      <c r="H18" s="50">
        <v>0</v>
      </c>
      <c r="I18" s="50">
        <f t="shared" si="4"/>
        <v>7800</v>
      </c>
      <c r="J18" s="15"/>
      <c r="K18" s="17"/>
    </row>
    <row r="19" spans="1:11" s="14" customFormat="1" ht="23.25" customHeight="1" x14ac:dyDescent="0.3">
      <c r="A19" s="162"/>
      <c r="B19" s="60" t="s">
        <v>53</v>
      </c>
      <c r="C19" s="43">
        <f t="shared" si="3"/>
        <v>1600</v>
      </c>
      <c r="D19" s="29">
        <v>1600</v>
      </c>
      <c r="E19" s="16">
        <v>0</v>
      </c>
      <c r="F19" s="16">
        <v>0</v>
      </c>
      <c r="G19" s="36">
        <v>0</v>
      </c>
      <c r="H19" s="50">
        <v>0</v>
      </c>
      <c r="I19" s="50">
        <f t="shared" si="4"/>
        <v>1600</v>
      </c>
      <c r="J19" s="107"/>
      <c r="K19" s="30"/>
    </row>
    <row r="20" spans="1:11" s="14" customFormat="1" ht="23.25" customHeight="1" x14ac:dyDescent="0.3">
      <c r="A20" s="164" t="s">
        <v>54</v>
      </c>
      <c r="B20" s="61" t="s">
        <v>36</v>
      </c>
      <c r="C20" s="45">
        <f>SUM(C21:C35)</f>
        <v>618379</v>
      </c>
      <c r="D20" s="31">
        <f>SUM(D21:D35)</f>
        <v>618379</v>
      </c>
      <c r="E20" s="31">
        <f t="shared" ref="E20:G20" si="5">SUM(E21:E35)</f>
        <v>0</v>
      </c>
      <c r="F20" s="31">
        <f t="shared" si="5"/>
        <v>0</v>
      </c>
      <c r="G20" s="39">
        <f t="shared" si="5"/>
        <v>0</v>
      </c>
      <c r="H20" s="53">
        <f t="shared" ref="H20" si="6">SUM(H21:H35)</f>
        <v>0</v>
      </c>
      <c r="I20" s="53">
        <f t="shared" ref="I20" si="7">SUM(I21:I35)</f>
        <v>618379</v>
      </c>
      <c r="J20" s="108"/>
      <c r="K20" s="32"/>
    </row>
    <row r="21" spans="1:11" s="14" customFormat="1" ht="23.25" customHeight="1" x14ac:dyDescent="0.3">
      <c r="A21" s="163"/>
      <c r="B21" s="60" t="s">
        <v>55</v>
      </c>
      <c r="C21" s="46">
        <f>SUM(D21:G21)</f>
        <v>6720</v>
      </c>
      <c r="D21" s="29">
        <v>6720</v>
      </c>
      <c r="E21" s="29">
        <v>0</v>
      </c>
      <c r="F21" s="29">
        <v>0</v>
      </c>
      <c r="G21" s="38">
        <v>0</v>
      </c>
      <c r="H21" s="52">
        <v>0</v>
      </c>
      <c r="I21" s="52">
        <f>C21-H21</f>
        <v>6720</v>
      </c>
      <c r="J21" s="107"/>
      <c r="K21" s="30"/>
    </row>
    <row r="22" spans="1:11" s="14" customFormat="1" ht="23.25" customHeight="1" x14ac:dyDescent="0.3">
      <c r="A22" s="163"/>
      <c r="B22" s="60" t="s">
        <v>56</v>
      </c>
      <c r="C22" s="46">
        <f t="shared" ref="C22:C35" si="8">SUM(D22:G22)</f>
        <v>230000</v>
      </c>
      <c r="D22" s="29">
        <v>230000</v>
      </c>
      <c r="E22" s="29">
        <v>0</v>
      </c>
      <c r="F22" s="29">
        <v>0</v>
      </c>
      <c r="G22" s="38">
        <v>0</v>
      </c>
      <c r="H22" s="52">
        <v>0</v>
      </c>
      <c r="I22" s="52">
        <f t="shared" ref="I22:I35" si="9">C22-H22</f>
        <v>230000</v>
      </c>
      <c r="J22" s="107"/>
      <c r="K22" s="30"/>
    </row>
    <row r="23" spans="1:11" s="14" customFormat="1" ht="23.25" customHeight="1" x14ac:dyDescent="0.3">
      <c r="A23" s="163"/>
      <c r="B23" s="60" t="s">
        <v>57</v>
      </c>
      <c r="C23" s="46">
        <f t="shared" si="8"/>
        <v>35820</v>
      </c>
      <c r="D23" s="29">
        <v>35820</v>
      </c>
      <c r="E23" s="29">
        <v>0</v>
      </c>
      <c r="F23" s="29">
        <v>0</v>
      </c>
      <c r="G23" s="38">
        <v>0</v>
      </c>
      <c r="H23" s="52">
        <v>0</v>
      </c>
      <c r="I23" s="52">
        <f t="shared" si="9"/>
        <v>35820</v>
      </c>
      <c r="J23" s="107"/>
      <c r="K23" s="30"/>
    </row>
    <row r="24" spans="1:11" s="14" customFormat="1" ht="23.25" customHeight="1" x14ac:dyDescent="0.3">
      <c r="A24" s="163"/>
      <c r="B24" s="60" t="s">
        <v>58</v>
      </c>
      <c r="C24" s="46">
        <f t="shared" si="8"/>
        <v>150</v>
      </c>
      <c r="D24" s="29">
        <v>150</v>
      </c>
      <c r="E24" s="29">
        <v>0</v>
      </c>
      <c r="F24" s="29">
        <v>0</v>
      </c>
      <c r="G24" s="38">
        <v>0</v>
      </c>
      <c r="H24" s="52">
        <v>0</v>
      </c>
      <c r="I24" s="52">
        <f t="shared" si="9"/>
        <v>150</v>
      </c>
      <c r="J24" s="107"/>
      <c r="K24" s="30"/>
    </row>
    <row r="25" spans="1:11" s="14" customFormat="1" ht="23.25" customHeight="1" x14ac:dyDescent="0.3">
      <c r="A25" s="163"/>
      <c r="B25" s="60" t="s">
        <v>59</v>
      </c>
      <c r="C25" s="46">
        <f>SUM(D25:G25)</f>
        <v>603</v>
      </c>
      <c r="D25" s="29">
        <v>603</v>
      </c>
      <c r="E25" s="29">
        <v>0</v>
      </c>
      <c r="F25" s="29">
        <v>0</v>
      </c>
      <c r="G25" s="38">
        <v>0</v>
      </c>
      <c r="H25" s="52">
        <v>0</v>
      </c>
      <c r="I25" s="52">
        <f t="shared" si="9"/>
        <v>603</v>
      </c>
      <c r="J25" s="107"/>
      <c r="K25" s="30"/>
    </row>
    <row r="26" spans="1:11" s="14" customFormat="1" ht="23.25" customHeight="1" x14ac:dyDescent="0.3">
      <c r="A26" s="163"/>
      <c r="B26" s="60" t="s">
        <v>60</v>
      </c>
      <c r="C26" s="46">
        <f t="shared" si="8"/>
        <v>55788</v>
      </c>
      <c r="D26" s="29">
        <v>55788</v>
      </c>
      <c r="E26" s="29">
        <v>0</v>
      </c>
      <c r="F26" s="29">
        <v>0</v>
      </c>
      <c r="G26" s="38">
        <v>0</v>
      </c>
      <c r="H26" s="52">
        <v>0</v>
      </c>
      <c r="I26" s="52">
        <f t="shared" si="9"/>
        <v>55788</v>
      </c>
      <c r="J26" s="107"/>
      <c r="K26" s="30"/>
    </row>
    <row r="27" spans="1:11" s="14" customFormat="1" ht="23.25" customHeight="1" x14ac:dyDescent="0.3">
      <c r="A27" s="163"/>
      <c r="B27" s="60" t="s">
        <v>61</v>
      </c>
      <c r="C27" s="46">
        <f t="shared" si="8"/>
        <v>173071</v>
      </c>
      <c r="D27" s="29">
        <v>173071</v>
      </c>
      <c r="E27" s="29">
        <v>0</v>
      </c>
      <c r="F27" s="29">
        <v>0</v>
      </c>
      <c r="G27" s="38">
        <v>0</v>
      </c>
      <c r="H27" s="52">
        <v>0</v>
      </c>
      <c r="I27" s="52">
        <f t="shared" si="9"/>
        <v>173071</v>
      </c>
      <c r="J27" s="107"/>
      <c r="K27" s="30"/>
    </row>
    <row r="28" spans="1:11" s="14" customFormat="1" ht="23.25" customHeight="1" x14ac:dyDescent="0.3">
      <c r="A28" s="163"/>
      <c r="B28" s="60" t="s">
        <v>83</v>
      </c>
      <c r="C28" s="46">
        <f t="shared" si="8"/>
        <v>81553</v>
      </c>
      <c r="D28" s="29">
        <v>81553</v>
      </c>
      <c r="E28" s="29">
        <v>0</v>
      </c>
      <c r="F28" s="29">
        <v>0</v>
      </c>
      <c r="G28" s="38">
        <v>0</v>
      </c>
      <c r="H28" s="52">
        <v>0</v>
      </c>
      <c r="I28" s="52">
        <f t="shared" si="9"/>
        <v>81553</v>
      </c>
      <c r="J28" s="107"/>
      <c r="K28" s="30"/>
    </row>
    <row r="29" spans="1:11" s="14" customFormat="1" ht="23.25" customHeight="1" x14ac:dyDescent="0.3">
      <c r="A29" s="163"/>
      <c r="B29" s="60" t="s">
        <v>62</v>
      </c>
      <c r="C29" s="46">
        <f t="shared" si="8"/>
        <v>3276</v>
      </c>
      <c r="D29" s="29">
        <v>3276</v>
      </c>
      <c r="E29" s="29">
        <v>0</v>
      </c>
      <c r="F29" s="29">
        <v>0</v>
      </c>
      <c r="G29" s="38">
        <v>0</v>
      </c>
      <c r="H29" s="52">
        <v>0</v>
      </c>
      <c r="I29" s="52">
        <f t="shared" si="9"/>
        <v>3276</v>
      </c>
      <c r="J29" s="107"/>
      <c r="K29" s="30"/>
    </row>
    <row r="30" spans="1:11" s="14" customFormat="1" ht="23.25" customHeight="1" x14ac:dyDescent="0.3">
      <c r="A30" s="163"/>
      <c r="B30" s="60" t="s">
        <v>63</v>
      </c>
      <c r="C30" s="46">
        <f t="shared" si="8"/>
        <v>4000</v>
      </c>
      <c r="D30" s="29">
        <v>4000</v>
      </c>
      <c r="E30" s="29">
        <v>0</v>
      </c>
      <c r="F30" s="29">
        <v>0</v>
      </c>
      <c r="G30" s="38">
        <v>0</v>
      </c>
      <c r="H30" s="52">
        <v>0</v>
      </c>
      <c r="I30" s="52">
        <f t="shared" si="9"/>
        <v>4000</v>
      </c>
      <c r="J30" s="107"/>
      <c r="K30" s="30"/>
    </row>
    <row r="31" spans="1:11" s="14" customFormat="1" ht="23.25" customHeight="1" x14ac:dyDescent="0.3">
      <c r="A31" s="163"/>
      <c r="B31" s="60" t="s">
        <v>64</v>
      </c>
      <c r="C31" s="46">
        <f t="shared" si="8"/>
        <v>3000</v>
      </c>
      <c r="D31" s="29">
        <v>3000</v>
      </c>
      <c r="E31" s="29">
        <v>0</v>
      </c>
      <c r="F31" s="29">
        <v>0</v>
      </c>
      <c r="G31" s="38">
        <v>0</v>
      </c>
      <c r="H31" s="52">
        <v>0</v>
      </c>
      <c r="I31" s="52">
        <f t="shared" si="9"/>
        <v>3000</v>
      </c>
      <c r="J31" s="107"/>
      <c r="K31" s="30"/>
    </row>
    <row r="32" spans="1:11" s="14" customFormat="1" ht="23.25" customHeight="1" x14ac:dyDescent="0.3">
      <c r="A32" s="163"/>
      <c r="B32" s="60" t="s">
        <v>65</v>
      </c>
      <c r="C32" s="46">
        <f t="shared" si="8"/>
        <v>21600</v>
      </c>
      <c r="D32" s="29">
        <v>21600</v>
      </c>
      <c r="E32" s="29">
        <v>0</v>
      </c>
      <c r="F32" s="29">
        <v>0</v>
      </c>
      <c r="G32" s="38">
        <v>0</v>
      </c>
      <c r="H32" s="52">
        <v>0</v>
      </c>
      <c r="I32" s="52">
        <f t="shared" si="9"/>
        <v>21600</v>
      </c>
      <c r="J32" s="107"/>
      <c r="K32" s="30"/>
    </row>
    <row r="33" spans="1:11" s="14" customFormat="1" ht="23.25" customHeight="1" x14ac:dyDescent="0.3">
      <c r="A33" s="163"/>
      <c r="B33" s="60" t="s">
        <v>66</v>
      </c>
      <c r="C33" s="46">
        <f t="shared" si="8"/>
        <v>70</v>
      </c>
      <c r="D33" s="29">
        <v>70</v>
      </c>
      <c r="E33" s="29">
        <v>0</v>
      </c>
      <c r="F33" s="29">
        <v>0</v>
      </c>
      <c r="G33" s="38">
        <v>0</v>
      </c>
      <c r="H33" s="52">
        <v>0</v>
      </c>
      <c r="I33" s="52">
        <f t="shared" si="9"/>
        <v>70</v>
      </c>
      <c r="J33" s="107"/>
      <c r="K33" s="30"/>
    </row>
    <row r="34" spans="1:11" s="14" customFormat="1" ht="23.25" customHeight="1" x14ac:dyDescent="0.3">
      <c r="A34" s="163"/>
      <c r="B34" s="60" t="s">
        <v>67</v>
      </c>
      <c r="C34" s="46">
        <f t="shared" si="8"/>
        <v>2000</v>
      </c>
      <c r="D34" s="29">
        <v>2000</v>
      </c>
      <c r="E34" s="29">
        <v>0</v>
      </c>
      <c r="F34" s="29">
        <v>0</v>
      </c>
      <c r="G34" s="38">
        <v>0</v>
      </c>
      <c r="H34" s="52">
        <v>0</v>
      </c>
      <c r="I34" s="52">
        <f t="shared" si="9"/>
        <v>2000</v>
      </c>
      <c r="J34" s="107"/>
      <c r="K34" s="30"/>
    </row>
    <row r="35" spans="1:11" s="14" customFormat="1" ht="23.25" customHeight="1" x14ac:dyDescent="0.3">
      <c r="A35" s="162"/>
      <c r="B35" s="60" t="s">
        <v>68</v>
      </c>
      <c r="C35" s="46">
        <f t="shared" si="8"/>
        <v>728</v>
      </c>
      <c r="D35" s="29">
        <v>728</v>
      </c>
      <c r="E35" s="29">
        <v>0</v>
      </c>
      <c r="F35" s="29">
        <v>0</v>
      </c>
      <c r="G35" s="38">
        <v>0</v>
      </c>
      <c r="H35" s="52">
        <v>0</v>
      </c>
      <c r="I35" s="52">
        <f t="shared" si="9"/>
        <v>728</v>
      </c>
      <c r="J35" s="107"/>
      <c r="K35" s="30"/>
    </row>
    <row r="36" spans="1:11" s="14" customFormat="1" ht="23.25" customHeight="1" x14ac:dyDescent="0.3">
      <c r="A36" s="164" t="s">
        <v>179</v>
      </c>
      <c r="B36" s="61" t="s">
        <v>36</v>
      </c>
      <c r="C36" s="45">
        <f>SUM(C37:C41)</f>
        <v>55520</v>
      </c>
      <c r="D36" s="31">
        <f>SUM(D37:D41)</f>
        <v>55520</v>
      </c>
      <c r="E36" s="31">
        <f t="shared" ref="E36:G36" si="10">SUM(E37:E41)</f>
        <v>0</v>
      </c>
      <c r="F36" s="31">
        <f t="shared" si="10"/>
        <v>0</v>
      </c>
      <c r="G36" s="31">
        <f t="shared" si="10"/>
        <v>0</v>
      </c>
      <c r="H36" s="53">
        <f>SUM(H37:H41)</f>
        <v>0</v>
      </c>
      <c r="I36" s="53">
        <f>SUM(I37:I41)</f>
        <v>55520</v>
      </c>
      <c r="J36" s="108"/>
      <c r="K36" s="32"/>
    </row>
    <row r="37" spans="1:11" s="14" customFormat="1" ht="23.25" customHeight="1" x14ac:dyDescent="0.3">
      <c r="A37" s="163"/>
      <c r="B37" s="60" t="s">
        <v>69</v>
      </c>
      <c r="C37" s="46">
        <f>SUM(D37:G37)</f>
        <v>14400</v>
      </c>
      <c r="D37" s="29">
        <v>14400</v>
      </c>
      <c r="E37" s="29">
        <v>0</v>
      </c>
      <c r="F37" s="29">
        <v>0</v>
      </c>
      <c r="G37" s="38">
        <v>0</v>
      </c>
      <c r="H37" s="52">
        <v>0</v>
      </c>
      <c r="I37" s="52">
        <f>C37-H37</f>
        <v>14400</v>
      </c>
      <c r="J37" s="107"/>
      <c r="K37" s="30"/>
    </row>
    <row r="38" spans="1:11" s="14" customFormat="1" ht="23.25" customHeight="1" x14ac:dyDescent="0.3">
      <c r="A38" s="163"/>
      <c r="B38" s="60" t="s">
        <v>70</v>
      </c>
      <c r="C38" s="46">
        <f t="shared" ref="C38:C40" si="11">SUM(D38:G38)</f>
        <v>18720</v>
      </c>
      <c r="D38" s="29">
        <v>18720</v>
      </c>
      <c r="E38" s="29">
        <v>0</v>
      </c>
      <c r="F38" s="29">
        <v>0</v>
      </c>
      <c r="G38" s="38">
        <v>0</v>
      </c>
      <c r="H38" s="52">
        <v>0</v>
      </c>
      <c r="I38" s="52">
        <f t="shared" ref="I38:I40" si="12">C38-H38</f>
        <v>18720</v>
      </c>
      <c r="J38" s="107"/>
      <c r="K38" s="30"/>
    </row>
    <row r="39" spans="1:11" s="14" customFormat="1" ht="23.25" customHeight="1" x14ac:dyDescent="0.3">
      <c r="A39" s="163"/>
      <c r="B39" s="60" t="s">
        <v>71</v>
      </c>
      <c r="C39" s="46">
        <f t="shared" si="11"/>
        <v>14400</v>
      </c>
      <c r="D39" s="29">
        <v>14400</v>
      </c>
      <c r="E39" s="29">
        <v>0</v>
      </c>
      <c r="F39" s="29">
        <v>0</v>
      </c>
      <c r="G39" s="38">
        <v>0</v>
      </c>
      <c r="H39" s="52">
        <v>0</v>
      </c>
      <c r="I39" s="52">
        <f t="shared" si="12"/>
        <v>14400</v>
      </c>
      <c r="J39" s="107"/>
      <c r="K39" s="30"/>
    </row>
    <row r="40" spans="1:11" s="14" customFormat="1" ht="23.25" customHeight="1" x14ac:dyDescent="0.3">
      <c r="A40" s="163"/>
      <c r="B40" s="60" t="s">
        <v>72</v>
      </c>
      <c r="C40" s="46">
        <f t="shared" si="11"/>
        <v>2000</v>
      </c>
      <c r="D40" s="29">
        <v>2000</v>
      </c>
      <c r="E40" s="29">
        <v>0</v>
      </c>
      <c r="F40" s="29">
        <v>0</v>
      </c>
      <c r="G40" s="38">
        <v>0</v>
      </c>
      <c r="H40" s="52">
        <v>0</v>
      </c>
      <c r="I40" s="52">
        <f t="shared" si="12"/>
        <v>2000</v>
      </c>
      <c r="J40" s="107"/>
      <c r="K40" s="30"/>
    </row>
    <row r="41" spans="1:11" s="14" customFormat="1" ht="23.25" customHeight="1" x14ac:dyDescent="0.3">
      <c r="A41" s="163"/>
      <c r="B41" s="60" t="s">
        <v>74</v>
      </c>
      <c r="C41" s="46">
        <f>SUM(D41:G41)</f>
        <v>6000</v>
      </c>
      <c r="D41" s="29">
        <v>6000</v>
      </c>
      <c r="E41" s="29">
        <v>0</v>
      </c>
      <c r="F41" s="29">
        <v>0</v>
      </c>
      <c r="G41" s="38">
        <v>0</v>
      </c>
      <c r="H41" s="52">
        <v>0</v>
      </c>
      <c r="I41" s="52">
        <f>C41-H41</f>
        <v>6000</v>
      </c>
      <c r="J41" s="107"/>
      <c r="K41" s="30"/>
    </row>
    <row r="42" spans="1:11" s="14" customFormat="1" ht="23.25" customHeight="1" x14ac:dyDescent="0.3">
      <c r="A42" s="163" t="s">
        <v>180</v>
      </c>
      <c r="B42" s="61" t="s">
        <v>36</v>
      </c>
      <c r="C42" s="45">
        <f>SUM(C43:C45)</f>
        <v>350000</v>
      </c>
      <c r="D42" s="31">
        <f>SUM(D43:D45)</f>
        <v>350000</v>
      </c>
      <c r="E42" s="31">
        <f t="shared" ref="E42:G42" si="13">SUM(E43:E45)</f>
        <v>0</v>
      </c>
      <c r="F42" s="31">
        <f t="shared" si="13"/>
        <v>0</v>
      </c>
      <c r="G42" s="31">
        <f t="shared" si="13"/>
        <v>0</v>
      </c>
      <c r="H42" s="53">
        <f>SUM(H43:H45)</f>
        <v>0</v>
      </c>
      <c r="I42" s="53">
        <f>SUM(I43:I45)</f>
        <v>350000</v>
      </c>
      <c r="J42" s="108"/>
      <c r="K42" s="32"/>
    </row>
    <row r="43" spans="1:11" s="14" customFormat="1" ht="23.25" customHeight="1" x14ac:dyDescent="0.3">
      <c r="A43" s="163"/>
      <c r="B43" s="60" t="s">
        <v>75</v>
      </c>
      <c r="C43" s="46">
        <f>SUM(D43:G43)</f>
        <v>150000</v>
      </c>
      <c r="D43" s="29">
        <v>150000</v>
      </c>
      <c r="E43" s="29">
        <v>0</v>
      </c>
      <c r="F43" s="29">
        <v>0</v>
      </c>
      <c r="G43" s="38">
        <v>0</v>
      </c>
      <c r="H43" s="52">
        <v>0</v>
      </c>
      <c r="I43" s="52">
        <f>C43-H43</f>
        <v>150000</v>
      </c>
      <c r="J43" s="107"/>
      <c r="K43" s="30"/>
    </row>
    <row r="44" spans="1:11" s="14" customFormat="1" ht="23.25" customHeight="1" x14ac:dyDescent="0.3">
      <c r="A44" s="163"/>
      <c r="B44" s="60" t="s">
        <v>76</v>
      </c>
      <c r="C44" s="46">
        <f t="shared" ref="C44:C45" si="14">SUM(D44:G44)</f>
        <v>150000</v>
      </c>
      <c r="D44" s="29">
        <v>150000</v>
      </c>
      <c r="E44" s="29">
        <v>0</v>
      </c>
      <c r="F44" s="29">
        <v>0</v>
      </c>
      <c r="G44" s="38">
        <v>0</v>
      </c>
      <c r="H44" s="52">
        <v>0</v>
      </c>
      <c r="I44" s="52">
        <f t="shared" ref="I44:I45" si="15">C44-H44</f>
        <v>150000</v>
      </c>
      <c r="J44" s="107"/>
      <c r="K44" s="30"/>
    </row>
    <row r="45" spans="1:11" s="14" customFormat="1" ht="23.25" customHeight="1" x14ac:dyDescent="0.3">
      <c r="A45" s="163"/>
      <c r="B45" s="60" t="s">
        <v>77</v>
      </c>
      <c r="C45" s="46">
        <f t="shared" si="14"/>
        <v>50000</v>
      </c>
      <c r="D45" s="29">
        <v>50000</v>
      </c>
      <c r="E45" s="29">
        <v>0</v>
      </c>
      <c r="F45" s="29">
        <v>0</v>
      </c>
      <c r="G45" s="38">
        <v>0</v>
      </c>
      <c r="H45" s="52">
        <v>0</v>
      </c>
      <c r="I45" s="52">
        <f t="shared" si="15"/>
        <v>50000</v>
      </c>
      <c r="J45" s="107"/>
      <c r="K45" s="30"/>
    </row>
    <row r="46" spans="1:11" s="14" customFormat="1" ht="23.25" customHeight="1" x14ac:dyDescent="0.3">
      <c r="A46" s="163" t="s">
        <v>78</v>
      </c>
      <c r="B46" s="61" t="s">
        <v>36</v>
      </c>
      <c r="C46" s="45">
        <f>SUM(C47:C47)</f>
        <v>180000</v>
      </c>
      <c r="D46" s="31">
        <f>SUM(D47)</f>
        <v>180000</v>
      </c>
      <c r="E46" s="31">
        <f t="shared" ref="E46:F46" si="16">SUM(E47)</f>
        <v>0</v>
      </c>
      <c r="F46" s="31">
        <f t="shared" si="16"/>
        <v>0</v>
      </c>
      <c r="G46" s="39">
        <f>SUM(G47)</f>
        <v>0</v>
      </c>
      <c r="H46" s="53">
        <f>SUM(H47)</f>
        <v>0</v>
      </c>
      <c r="I46" s="53">
        <f>SUM(I47)</f>
        <v>180000</v>
      </c>
      <c r="J46" s="108"/>
      <c r="K46" s="32"/>
    </row>
    <row r="47" spans="1:11" s="14" customFormat="1" ht="23.25" customHeight="1" thickBot="1" x14ac:dyDescent="0.35">
      <c r="A47" s="157"/>
      <c r="B47" s="62" t="s">
        <v>79</v>
      </c>
      <c r="C47" s="47">
        <f>SUM(D47:G47)</f>
        <v>180000</v>
      </c>
      <c r="D47" s="20">
        <v>180000</v>
      </c>
      <c r="E47" s="20">
        <v>0</v>
      </c>
      <c r="F47" s="20">
        <v>0</v>
      </c>
      <c r="G47" s="40">
        <v>0</v>
      </c>
      <c r="H47" s="54">
        <v>0</v>
      </c>
      <c r="I47" s="54">
        <f>C47-H47</f>
        <v>180000</v>
      </c>
      <c r="J47" s="19"/>
      <c r="K47" s="22"/>
    </row>
    <row r="48" spans="1:11" ht="20.25" customHeight="1" x14ac:dyDescent="0.3"/>
    <row r="49" ht="20.25" customHeight="1" x14ac:dyDescent="0.3"/>
    <row r="50" ht="20.25" customHeight="1" x14ac:dyDescent="0.3"/>
    <row r="51" ht="20.25" customHeight="1" x14ac:dyDescent="0.3"/>
    <row r="52" ht="20.25" customHeight="1" x14ac:dyDescent="0.3"/>
    <row r="53" ht="20.25" customHeight="1" x14ac:dyDescent="0.3"/>
    <row r="54" ht="20.25" customHeight="1" x14ac:dyDescent="0.3"/>
    <row r="55" ht="20.25" customHeight="1" x14ac:dyDescent="0.3"/>
  </sheetData>
  <mergeCells count="16">
    <mergeCell ref="A42:A45"/>
    <mergeCell ref="A46:A47"/>
    <mergeCell ref="A1:J1"/>
    <mergeCell ref="A2:D2"/>
    <mergeCell ref="A3:A4"/>
    <mergeCell ref="H3:H4"/>
    <mergeCell ref="I3:I4"/>
    <mergeCell ref="J3:J4"/>
    <mergeCell ref="B3:B4"/>
    <mergeCell ref="C3:G3"/>
    <mergeCell ref="J2:K2"/>
    <mergeCell ref="A36:A41"/>
    <mergeCell ref="K3:K4"/>
    <mergeCell ref="A6:A7"/>
    <mergeCell ref="A8:A19"/>
    <mergeCell ref="A20:A3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N15"/>
  <sheetViews>
    <sheetView workbookViewId="0">
      <pane xSplit="1" ySplit="4" topLeftCell="B5" activePane="bottomRight" state="frozen"/>
      <selection activeCell="I22" sqref="I22"/>
      <selection pane="topRight" activeCell="I22" sqref="I22"/>
      <selection pane="bottomLeft" activeCell="I22" sqref="I22"/>
      <selection pane="bottomRight" activeCell="E25" sqref="E25"/>
    </sheetView>
  </sheetViews>
  <sheetFormatPr defaultRowHeight="16.5" x14ac:dyDescent="0.3"/>
  <cols>
    <col min="1" max="1" width="12.875" style="1" customWidth="1"/>
    <col min="2" max="2" width="17.5" bestFit="1" customWidth="1"/>
    <col min="3" max="7" width="11.625" customWidth="1"/>
    <col min="8" max="8" width="12.75" customWidth="1"/>
    <col min="9" max="9" width="13" customWidth="1"/>
    <col min="10" max="10" width="15.7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4" ht="21.75" customHeight="1" thickBot="1" x14ac:dyDescent="0.35">
      <c r="A2" s="170" t="s">
        <v>87</v>
      </c>
      <c r="B2" s="170"/>
      <c r="C2" s="170"/>
      <c r="D2" s="170"/>
      <c r="E2" s="5"/>
      <c r="F2" s="5"/>
      <c r="G2" s="5"/>
      <c r="H2" s="5"/>
      <c r="I2" s="5"/>
      <c r="J2" s="179" t="s">
        <v>7</v>
      </c>
      <c r="K2" s="179"/>
    </row>
    <row r="3" spans="1:14" s="7" customFormat="1" ht="20.25" customHeight="1" x14ac:dyDescent="0.3">
      <c r="A3" s="150" t="s">
        <v>29</v>
      </c>
      <c r="B3" s="177" t="s">
        <v>32</v>
      </c>
      <c r="C3" s="168" t="s">
        <v>80</v>
      </c>
      <c r="D3" s="171"/>
      <c r="E3" s="171"/>
      <c r="F3" s="171"/>
      <c r="G3" s="148"/>
      <c r="H3" s="173" t="s">
        <v>4</v>
      </c>
      <c r="I3" s="168" t="s">
        <v>8</v>
      </c>
      <c r="J3" s="171" t="s">
        <v>18</v>
      </c>
      <c r="K3" s="165" t="s">
        <v>17</v>
      </c>
    </row>
    <row r="4" spans="1:14" s="7" customFormat="1" ht="20.25" customHeight="1" thickBot="1" x14ac:dyDescent="0.35">
      <c r="A4" s="151"/>
      <c r="B4" s="178"/>
      <c r="C4" s="55" t="s">
        <v>5</v>
      </c>
      <c r="D4" s="9" t="s">
        <v>1</v>
      </c>
      <c r="E4" s="9" t="s">
        <v>2</v>
      </c>
      <c r="F4" s="9" t="s">
        <v>3</v>
      </c>
      <c r="G4" s="33" t="s">
        <v>15</v>
      </c>
      <c r="H4" s="174"/>
      <c r="I4" s="169"/>
      <c r="J4" s="182"/>
      <c r="K4" s="166"/>
    </row>
    <row r="5" spans="1:14" s="14" customFormat="1" ht="23.25" customHeight="1" thickTop="1" x14ac:dyDescent="0.3">
      <c r="A5" s="23" t="s">
        <v>5</v>
      </c>
      <c r="B5" s="56"/>
      <c r="C5" s="41">
        <f t="shared" ref="C5:I5" si="0">C6</f>
        <v>380000</v>
      </c>
      <c r="D5" s="11">
        <f t="shared" si="0"/>
        <v>380000</v>
      </c>
      <c r="E5" s="11">
        <f t="shared" si="0"/>
        <v>0</v>
      </c>
      <c r="F5" s="11">
        <f t="shared" si="0"/>
        <v>0</v>
      </c>
      <c r="G5" s="34">
        <f t="shared" si="0"/>
        <v>0</v>
      </c>
      <c r="H5" s="48">
        <f t="shared" si="0"/>
        <v>0</v>
      </c>
      <c r="I5" s="41">
        <f t="shared" si="0"/>
        <v>380000</v>
      </c>
      <c r="J5" s="12"/>
      <c r="K5" s="13"/>
    </row>
    <row r="6" spans="1:14" s="14" customFormat="1" ht="23.25" customHeight="1" x14ac:dyDescent="0.3">
      <c r="A6" s="180" t="s">
        <v>88</v>
      </c>
      <c r="B6" s="59" t="s">
        <v>36</v>
      </c>
      <c r="C6" s="44">
        <f>SUM(C7:C7)</f>
        <v>380000</v>
      </c>
      <c r="D6" s="26">
        <f>SUM(D7)</f>
        <v>380000</v>
      </c>
      <c r="E6" s="26">
        <f t="shared" ref="E6:G6" si="1">SUM(E7)</f>
        <v>0</v>
      </c>
      <c r="F6" s="26">
        <f t="shared" si="1"/>
        <v>0</v>
      </c>
      <c r="G6" s="37">
        <f t="shared" si="1"/>
        <v>0</v>
      </c>
      <c r="H6" s="51">
        <f>SUM(H7)</f>
        <v>0</v>
      </c>
      <c r="I6" s="44">
        <f>SUM(I7)</f>
        <v>380000</v>
      </c>
      <c r="J6" s="27"/>
      <c r="K6" s="94"/>
    </row>
    <row r="7" spans="1:14" s="14" customFormat="1" ht="23.25" customHeight="1" thickBot="1" x14ac:dyDescent="0.35">
      <c r="A7" s="181"/>
      <c r="B7" s="62" t="s">
        <v>89</v>
      </c>
      <c r="C7" s="47">
        <f>SUM(D7:G7)</f>
        <v>380000</v>
      </c>
      <c r="D7" s="20">
        <v>380000</v>
      </c>
      <c r="E7" s="20">
        <v>0</v>
      </c>
      <c r="F7" s="20">
        <v>0</v>
      </c>
      <c r="G7" s="40">
        <v>0</v>
      </c>
      <c r="H7" s="54">
        <v>0</v>
      </c>
      <c r="I7" s="47">
        <f>C7-H7</f>
        <v>380000</v>
      </c>
      <c r="J7" s="21"/>
      <c r="K7" s="22"/>
    </row>
    <row r="8" spans="1:14" ht="20.25" customHeight="1" x14ac:dyDescent="0.3"/>
    <row r="9" spans="1:14" s="1" customFormat="1" ht="20.25" customHeight="1" x14ac:dyDescent="0.3">
      <c r="B9"/>
      <c r="C9"/>
      <c r="D9"/>
      <c r="E9"/>
      <c r="F9"/>
      <c r="G9"/>
      <c r="H9"/>
      <c r="I9"/>
      <c r="J9"/>
      <c r="K9"/>
      <c r="L9"/>
      <c r="M9"/>
      <c r="N9"/>
    </row>
    <row r="10" spans="1:14" s="1" customFormat="1" ht="20.25" customHeight="1" x14ac:dyDescent="0.3">
      <c r="B10"/>
      <c r="C10"/>
      <c r="D10"/>
      <c r="E10"/>
      <c r="F10"/>
      <c r="G10"/>
      <c r="H10"/>
      <c r="I10"/>
      <c r="J10"/>
      <c r="K10"/>
      <c r="L10"/>
      <c r="M10"/>
      <c r="N10"/>
    </row>
    <row r="11" spans="1:14" s="1" customFormat="1" ht="20.25" customHeight="1" x14ac:dyDescent="0.3">
      <c r="B11"/>
      <c r="C11"/>
      <c r="D11"/>
      <c r="E11"/>
      <c r="F11"/>
      <c r="G11"/>
      <c r="H11"/>
      <c r="I11"/>
      <c r="J11"/>
      <c r="K11"/>
      <c r="L11"/>
      <c r="M11"/>
      <c r="N11"/>
    </row>
    <row r="12" spans="1:14" s="1" customFormat="1" ht="20.25" customHeight="1" x14ac:dyDescent="0.3">
      <c r="B12"/>
      <c r="C12"/>
      <c r="D12"/>
      <c r="E12"/>
      <c r="F12"/>
      <c r="G12"/>
      <c r="H12"/>
      <c r="I12"/>
      <c r="J12"/>
      <c r="K12"/>
      <c r="L12"/>
      <c r="M12"/>
      <c r="N12"/>
    </row>
    <row r="13" spans="1:14" s="1" customFormat="1" ht="20.25" customHeight="1" x14ac:dyDescent="0.3">
      <c r="B13"/>
      <c r="C13"/>
      <c r="D13"/>
      <c r="E13"/>
      <c r="F13"/>
      <c r="G13"/>
      <c r="H13"/>
      <c r="I13"/>
      <c r="J13"/>
      <c r="K13"/>
      <c r="L13"/>
      <c r="M13"/>
      <c r="N13"/>
    </row>
    <row r="14" spans="1:14" s="1" customFormat="1" ht="20.25" customHeight="1" x14ac:dyDescent="0.3">
      <c r="B14"/>
      <c r="C14"/>
      <c r="D14"/>
      <c r="E14"/>
      <c r="F14"/>
      <c r="G14"/>
      <c r="H14"/>
      <c r="I14"/>
      <c r="J14"/>
      <c r="K14"/>
      <c r="L14"/>
      <c r="M14"/>
      <c r="N14"/>
    </row>
    <row r="15" spans="1:14" s="1" customFormat="1" ht="20.25" customHeight="1" x14ac:dyDescent="0.3">
      <c r="B15"/>
      <c r="C15"/>
      <c r="D15"/>
      <c r="E15"/>
      <c r="F15"/>
      <c r="G15"/>
      <c r="H15"/>
      <c r="I15"/>
      <c r="J15"/>
      <c r="K15"/>
      <c r="L15"/>
      <c r="M15"/>
      <c r="N15"/>
    </row>
  </sheetData>
  <mergeCells count="11">
    <mergeCell ref="A6:A7"/>
    <mergeCell ref="A1:J1"/>
    <mergeCell ref="A2:D2"/>
    <mergeCell ref="J2:K2"/>
    <mergeCell ref="A3:A4"/>
    <mergeCell ref="B3:B4"/>
    <mergeCell ref="C3:G3"/>
    <mergeCell ref="H3:H4"/>
    <mergeCell ref="I3:I4"/>
    <mergeCell ref="J3:J4"/>
    <mergeCell ref="K3:K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N22"/>
  <sheetViews>
    <sheetView workbookViewId="0">
      <selection activeCell="E21" sqref="E21"/>
    </sheetView>
  </sheetViews>
  <sheetFormatPr defaultRowHeight="16.5" x14ac:dyDescent="0.3"/>
  <cols>
    <col min="1" max="1" width="9.625" bestFit="1" customWidth="1"/>
    <col min="2" max="2" width="17.5" bestFit="1" customWidth="1"/>
    <col min="3" max="7" width="11.625" customWidth="1"/>
    <col min="8" max="9" width="12.875" customWidth="1"/>
    <col min="10" max="10" width="15.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4" ht="21.75" customHeight="1" thickBot="1" x14ac:dyDescent="0.35">
      <c r="A2" s="170" t="s">
        <v>25</v>
      </c>
      <c r="B2" s="170"/>
      <c r="C2" s="170"/>
      <c r="D2" s="170"/>
      <c r="E2" s="5"/>
      <c r="F2" s="5"/>
      <c r="G2" s="5"/>
      <c r="H2" s="5"/>
      <c r="I2" s="5"/>
      <c r="J2" s="179" t="s">
        <v>20</v>
      </c>
      <c r="K2" s="179"/>
    </row>
    <row r="3" spans="1:14" s="7" customFormat="1" ht="20.25" customHeight="1" x14ac:dyDescent="0.3">
      <c r="A3" s="150" t="s">
        <v>29</v>
      </c>
      <c r="B3" s="175" t="s">
        <v>32</v>
      </c>
      <c r="C3" s="154" t="s">
        <v>97</v>
      </c>
      <c r="D3" s="171"/>
      <c r="E3" s="171"/>
      <c r="F3" s="171"/>
      <c r="G3" s="172"/>
      <c r="H3" s="152" t="s">
        <v>4</v>
      </c>
      <c r="I3" s="173" t="s">
        <v>16</v>
      </c>
      <c r="J3" s="168" t="s">
        <v>18</v>
      </c>
      <c r="K3" s="165" t="s">
        <v>17</v>
      </c>
    </row>
    <row r="4" spans="1:14" s="7" customFormat="1" ht="20.25" customHeight="1" thickBot="1" x14ac:dyDescent="0.35">
      <c r="A4" s="151"/>
      <c r="B4" s="176"/>
      <c r="C4" s="68" t="s">
        <v>5</v>
      </c>
      <c r="D4" s="9" t="s">
        <v>1</v>
      </c>
      <c r="E4" s="9" t="s">
        <v>2</v>
      </c>
      <c r="F4" s="9" t="s">
        <v>3</v>
      </c>
      <c r="G4" s="69" t="s">
        <v>15</v>
      </c>
      <c r="H4" s="153"/>
      <c r="I4" s="174"/>
      <c r="J4" s="169"/>
      <c r="K4" s="166"/>
    </row>
    <row r="5" spans="1:14" s="14" customFormat="1" ht="23.25" customHeight="1" thickTop="1" x14ac:dyDescent="0.3">
      <c r="A5" s="23" t="s">
        <v>5</v>
      </c>
      <c r="B5" s="63"/>
      <c r="C5" s="96">
        <f>C6+C11</f>
        <v>24110</v>
      </c>
      <c r="D5" s="97">
        <f>D6+D11</f>
        <v>24110</v>
      </c>
      <c r="E5" s="97">
        <f t="shared" ref="E5:G5" si="0">E6+E11</f>
        <v>0</v>
      </c>
      <c r="F5" s="97">
        <f t="shared" si="0"/>
        <v>0</v>
      </c>
      <c r="G5" s="98">
        <f t="shared" si="0"/>
        <v>0</v>
      </c>
      <c r="H5" s="80">
        <f>H6+H11</f>
        <v>0</v>
      </c>
      <c r="I5" s="48">
        <f>I6+I11</f>
        <v>24110</v>
      </c>
      <c r="J5" s="85"/>
      <c r="K5" s="13"/>
    </row>
    <row r="6" spans="1:14" s="14" customFormat="1" ht="23.25" customHeight="1" x14ac:dyDescent="0.3">
      <c r="A6" s="164" t="s">
        <v>73</v>
      </c>
      <c r="B6" s="64" t="s">
        <v>36</v>
      </c>
      <c r="C6" s="72">
        <f>SUM(C7:C10)</f>
        <v>4160</v>
      </c>
      <c r="D6" s="24">
        <f t="shared" ref="D6:G6" si="1">SUM(D7:D10)</f>
        <v>4160</v>
      </c>
      <c r="E6" s="24">
        <f t="shared" si="1"/>
        <v>0</v>
      </c>
      <c r="F6" s="24">
        <f t="shared" si="1"/>
        <v>0</v>
      </c>
      <c r="G6" s="73">
        <f t="shared" si="1"/>
        <v>0</v>
      </c>
      <c r="H6" s="81">
        <f>SUM(H7:H10)</f>
        <v>0</v>
      </c>
      <c r="I6" s="49">
        <f>SUM(I7:I10)</f>
        <v>4160</v>
      </c>
      <c r="J6" s="86"/>
      <c r="K6" s="25"/>
    </row>
    <row r="7" spans="1:14" s="14" customFormat="1" ht="23.25" customHeight="1" x14ac:dyDescent="0.3">
      <c r="A7" s="163"/>
      <c r="B7" s="65" t="s">
        <v>90</v>
      </c>
      <c r="C7" s="74">
        <f>SUM(D7:G7)</f>
        <v>1120</v>
      </c>
      <c r="D7" s="16">
        <v>1120</v>
      </c>
      <c r="E7" s="16">
        <v>0</v>
      </c>
      <c r="F7" s="16">
        <v>0</v>
      </c>
      <c r="G7" s="75">
        <v>0</v>
      </c>
      <c r="H7" s="82">
        <v>0</v>
      </c>
      <c r="I7" s="50">
        <f>C7-H7</f>
        <v>1120</v>
      </c>
      <c r="J7" s="15"/>
      <c r="K7" s="17" t="s">
        <v>33</v>
      </c>
    </row>
    <row r="8" spans="1:14" s="14" customFormat="1" ht="23.25" customHeight="1" x14ac:dyDescent="0.3">
      <c r="A8" s="163"/>
      <c r="B8" s="65" t="s">
        <v>91</v>
      </c>
      <c r="C8" s="74">
        <f t="shared" ref="C8:C9" si="2">SUM(D8:G8)</f>
        <v>1200</v>
      </c>
      <c r="D8" s="16">
        <v>1200</v>
      </c>
      <c r="E8" s="16">
        <v>0</v>
      </c>
      <c r="F8" s="16">
        <v>0</v>
      </c>
      <c r="G8" s="75">
        <v>0</v>
      </c>
      <c r="H8" s="82">
        <v>0</v>
      </c>
      <c r="I8" s="50">
        <f t="shared" ref="I8:I10" si="3">C8-H8</f>
        <v>1200</v>
      </c>
      <c r="J8" s="15"/>
      <c r="K8" s="17"/>
    </row>
    <row r="9" spans="1:14" s="14" customFormat="1" ht="23.25" customHeight="1" x14ac:dyDescent="0.3">
      <c r="A9" s="163"/>
      <c r="B9" s="65" t="s">
        <v>92</v>
      </c>
      <c r="C9" s="74">
        <f t="shared" si="2"/>
        <v>640</v>
      </c>
      <c r="D9" s="16">
        <v>640</v>
      </c>
      <c r="E9" s="16">
        <v>0</v>
      </c>
      <c r="F9" s="16">
        <v>0</v>
      </c>
      <c r="G9" s="75">
        <v>0</v>
      </c>
      <c r="H9" s="82">
        <v>0</v>
      </c>
      <c r="I9" s="50">
        <f t="shared" si="3"/>
        <v>640</v>
      </c>
      <c r="J9" s="15"/>
      <c r="K9" s="17"/>
    </row>
    <row r="10" spans="1:14" s="14" customFormat="1" ht="23.25" customHeight="1" x14ac:dyDescent="0.3">
      <c r="A10" s="162"/>
      <c r="B10" s="65" t="s">
        <v>93</v>
      </c>
      <c r="C10" s="74">
        <f>SUM(D10:G10)</f>
        <v>1200</v>
      </c>
      <c r="D10" s="16">
        <v>1200</v>
      </c>
      <c r="E10" s="16">
        <v>0</v>
      </c>
      <c r="F10" s="16">
        <v>0</v>
      </c>
      <c r="G10" s="75">
        <v>0</v>
      </c>
      <c r="H10" s="82">
        <v>0</v>
      </c>
      <c r="I10" s="50">
        <f t="shared" si="3"/>
        <v>1200</v>
      </c>
      <c r="J10" s="15"/>
      <c r="K10" s="17"/>
    </row>
    <row r="11" spans="1:14" s="14" customFormat="1" ht="23.25" customHeight="1" x14ac:dyDescent="0.3">
      <c r="A11" s="164" t="s">
        <v>133</v>
      </c>
      <c r="B11" s="64" t="s">
        <v>36</v>
      </c>
      <c r="C11" s="72">
        <f t="shared" ref="C11:I11" si="4">SUM(C12:C14)</f>
        <v>19950</v>
      </c>
      <c r="D11" s="24">
        <f t="shared" si="4"/>
        <v>19950</v>
      </c>
      <c r="E11" s="24">
        <f t="shared" si="4"/>
        <v>0</v>
      </c>
      <c r="F11" s="24">
        <f t="shared" si="4"/>
        <v>0</v>
      </c>
      <c r="G11" s="73">
        <f t="shared" si="4"/>
        <v>0</v>
      </c>
      <c r="H11" s="81">
        <f t="shared" si="4"/>
        <v>0</v>
      </c>
      <c r="I11" s="49">
        <f t="shared" si="4"/>
        <v>19950</v>
      </c>
      <c r="J11" s="86"/>
      <c r="K11" s="25"/>
    </row>
    <row r="12" spans="1:14" s="14" customFormat="1" ht="23.25" customHeight="1" x14ac:dyDescent="0.3">
      <c r="A12" s="163"/>
      <c r="B12" s="65" t="s">
        <v>94</v>
      </c>
      <c r="C12" s="74">
        <f>SUM(D12:G12)</f>
        <v>9100</v>
      </c>
      <c r="D12" s="16">
        <v>9100</v>
      </c>
      <c r="E12" s="16">
        <v>0</v>
      </c>
      <c r="F12" s="16">
        <v>0</v>
      </c>
      <c r="G12" s="75">
        <v>0</v>
      </c>
      <c r="H12" s="82">
        <v>0</v>
      </c>
      <c r="I12" s="50">
        <f>C12-H12</f>
        <v>9100</v>
      </c>
      <c r="J12" s="15"/>
      <c r="K12" s="17"/>
    </row>
    <row r="13" spans="1:14" s="14" customFormat="1" ht="23.25" customHeight="1" x14ac:dyDescent="0.3">
      <c r="A13" s="163"/>
      <c r="B13" s="65" t="s">
        <v>95</v>
      </c>
      <c r="C13" s="74">
        <f t="shared" ref="C13:C14" si="5">SUM(D13:G13)</f>
        <v>4550</v>
      </c>
      <c r="D13" s="16">
        <v>4550</v>
      </c>
      <c r="E13" s="16">
        <v>0</v>
      </c>
      <c r="F13" s="16">
        <v>0</v>
      </c>
      <c r="G13" s="75">
        <v>0</v>
      </c>
      <c r="H13" s="82">
        <v>0</v>
      </c>
      <c r="I13" s="50">
        <f t="shared" ref="I13:I14" si="6">C13-H13</f>
        <v>4550</v>
      </c>
      <c r="J13" s="15"/>
      <c r="K13" s="17"/>
      <c r="N13" s="14" t="s">
        <v>42</v>
      </c>
    </row>
    <row r="14" spans="1:14" s="14" customFormat="1" ht="23.25" customHeight="1" thickBot="1" x14ac:dyDescent="0.35">
      <c r="A14" s="157"/>
      <c r="B14" s="67" t="s">
        <v>96</v>
      </c>
      <c r="C14" s="78">
        <f t="shared" si="5"/>
        <v>6300</v>
      </c>
      <c r="D14" s="20">
        <v>6300</v>
      </c>
      <c r="E14" s="20">
        <v>0</v>
      </c>
      <c r="F14" s="20">
        <v>0</v>
      </c>
      <c r="G14" s="79">
        <v>0</v>
      </c>
      <c r="H14" s="84">
        <v>0</v>
      </c>
      <c r="I14" s="54">
        <f t="shared" si="6"/>
        <v>6300</v>
      </c>
      <c r="J14" s="19"/>
      <c r="K14" s="22"/>
    </row>
    <row r="15" spans="1:14" ht="20.25" customHeight="1" x14ac:dyDescent="0.3"/>
    <row r="16" spans="1:14" ht="20.25" customHeight="1" x14ac:dyDescent="0.3"/>
    <row r="17" ht="20.25" customHeight="1" x14ac:dyDescent="0.3"/>
    <row r="18" ht="20.25" customHeight="1" x14ac:dyDescent="0.3"/>
    <row r="19" ht="20.25" customHeight="1" x14ac:dyDescent="0.3"/>
    <row r="20" ht="20.25" customHeight="1" x14ac:dyDescent="0.3"/>
    <row r="21" ht="20.25" customHeight="1" x14ac:dyDescent="0.3"/>
    <row r="22" ht="20.25" customHeight="1" x14ac:dyDescent="0.3"/>
  </sheetData>
  <mergeCells count="12">
    <mergeCell ref="A11:A14"/>
    <mergeCell ref="K3:K4"/>
    <mergeCell ref="A6:A10"/>
    <mergeCell ref="A1:J1"/>
    <mergeCell ref="A2:D2"/>
    <mergeCell ref="A3:A4"/>
    <mergeCell ref="H3:H4"/>
    <mergeCell ref="I3:I4"/>
    <mergeCell ref="J3:J4"/>
    <mergeCell ref="B3:B4"/>
    <mergeCell ref="C3:G3"/>
    <mergeCell ref="J2:K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N29"/>
  <sheetViews>
    <sheetView workbookViewId="0">
      <selection activeCell="E15" sqref="E15"/>
    </sheetView>
  </sheetViews>
  <sheetFormatPr defaultRowHeight="16.5" x14ac:dyDescent="0.3"/>
  <cols>
    <col min="1" max="1" width="9.625" bestFit="1" customWidth="1"/>
    <col min="2" max="2" width="17.5" bestFit="1" customWidth="1"/>
    <col min="3" max="7" width="11.625" customWidth="1"/>
    <col min="8" max="10" width="13.87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4" ht="21.75" customHeight="1" thickBot="1" x14ac:dyDescent="0.35">
      <c r="A2" s="170" t="s">
        <v>24</v>
      </c>
      <c r="B2" s="170"/>
      <c r="C2" s="170"/>
      <c r="D2" s="170"/>
      <c r="E2" s="5"/>
      <c r="F2" s="5"/>
      <c r="G2" s="5"/>
      <c r="H2" s="5"/>
      <c r="I2" s="5"/>
      <c r="J2" s="6" t="s">
        <v>20</v>
      </c>
    </row>
    <row r="3" spans="1:14" s="7" customFormat="1" ht="20.25" customHeight="1" x14ac:dyDescent="0.3">
      <c r="A3" s="150" t="s">
        <v>29</v>
      </c>
      <c r="B3" s="175" t="s">
        <v>32</v>
      </c>
      <c r="C3" s="154" t="s">
        <v>112</v>
      </c>
      <c r="D3" s="171"/>
      <c r="E3" s="171"/>
      <c r="F3" s="171"/>
      <c r="G3" s="172"/>
      <c r="H3" s="152" t="s">
        <v>4</v>
      </c>
      <c r="I3" s="173" t="s">
        <v>111</v>
      </c>
      <c r="J3" s="168" t="s">
        <v>18</v>
      </c>
      <c r="K3" s="165" t="s">
        <v>17</v>
      </c>
    </row>
    <row r="4" spans="1:14" s="7" customFormat="1" ht="20.25" customHeight="1" thickBot="1" x14ac:dyDescent="0.35">
      <c r="A4" s="151"/>
      <c r="B4" s="176"/>
      <c r="C4" s="68" t="s">
        <v>5</v>
      </c>
      <c r="D4" s="9" t="s">
        <v>1</v>
      </c>
      <c r="E4" s="9" t="s">
        <v>2</v>
      </c>
      <c r="F4" s="9" t="s">
        <v>3</v>
      </c>
      <c r="G4" s="69" t="s">
        <v>15</v>
      </c>
      <c r="H4" s="153"/>
      <c r="I4" s="174"/>
      <c r="J4" s="169"/>
      <c r="K4" s="166"/>
    </row>
    <row r="5" spans="1:14" s="14" customFormat="1" ht="23.25" customHeight="1" thickTop="1" x14ac:dyDescent="0.3">
      <c r="A5" s="10" t="s">
        <v>5</v>
      </c>
      <c r="B5" s="63"/>
      <c r="C5" s="70">
        <f>C6+C8+C17+C19</f>
        <v>596105</v>
      </c>
      <c r="D5" s="11">
        <f>D6+D8+D17+D19</f>
        <v>596105</v>
      </c>
      <c r="E5" s="11">
        <f t="shared" ref="E5:G5" si="0">E6+E8+E17+E19</f>
        <v>0</v>
      </c>
      <c r="F5" s="11">
        <f t="shared" si="0"/>
        <v>0</v>
      </c>
      <c r="G5" s="34">
        <f t="shared" si="0"/>
        <v>0</v>
      </c>
      <c r="H5" s="106">
        <f>H6+H8+H17+H19</f>
        <v>0</v>
      </c>
      <c r="I5" s="106">
        <f t="shared" ref="I5" si="1">I6+I8+I17+I19</f>
        <v>596105</v>
      </c>
      <c r="J5" s="85"/>
      <c r="K5" s="13"/>
    </row>
    <row r="6" spans="1:14" s="14" customFormat="1" ht="23.25" customHeight="1" x14ac:dyDescent="0.3">
      <c r="A6" s="164" t="s">
        <v>130</v>
      </c>
      <c r="B6" s="64" t="s">
        <v>36</v>
      </c>
      <c r="C6" s="72">
        <f>SUM(C7)</f>
        <v>15840</v>
      </c>
      <c r="D6" s="24">
        <f t="shared" ref="D6:G6" si="2">SUM(D7)</f>
        <v>15840</v>
      </c>
      <c r="E6" s="24">
        <f t="shared" si="2"/>
        <v>0</v>
      </c>
      <c r="F6" s="24">
        <f t="shared" si="2"/>
        <v>0</v>
      </c>
      <c r="G6" s="73">
        <f t="shared" si="2"/>
        <v>0</v>
      </c>
      <c r="H6" s="81">
        <f t="shared" ref="H6" si="3">SUM(H7)</f>
        <v>0</v>
      </c>
      <c r="I6" s="49">
        <f>C6-H6</f>
        <v>15840</v>
      </c>
      <c r="J6" s="86"/>
      <c r="K6" s="25"/>
    </row>
    <row r="7" spans="1:14" s="14" customFormat="1" ht="23.25" customHeight="1" x14ac:dyDescent="0.3">
      <c r="A7" s="163"/>
      <c r="B7" s="65" t="s">
        <v>98</v>
      </c>
      <c r="C7" s="74">
        <f>SUM(D7:G7)</f>
        <v>15840</v>
      </c>
      <c r="D7" s="16">
        <v>15840</v>
      </c>
      <c r="E7" s="16">
        <v>0</v>
      </c>
      <c r="F7" s="16">
        <v>0</v>
      </c>
      <c r="G7" s="75">
        <v>0</v>
      </c>
      <c r="H7" s="82">
        <v>0</v>
      </c>
      <c r="I7" s="50">
        <f>C7-H7</f>
        <v>15840</v>
      </c>
      <c r="J7" s="15"/>
      <c r="K7" s="17"/>
    </row>
    <row r="8" spans="1:14" s="14" customFormat="1" ht="23.25" customHeight="1" x14ac:dyDescent="0.3">
      <c r="A8" s="163" t="s">
        <v>99</v>
      </c>
      <c r="B8" s="64" t="s">
        <v>36</v>
      </c>
      <c r="C8" s="72">
        <f>SUM(C9:C16)</f>
        <v>340265</v>
      </c>
      <c r="D8" s="24">
        <f t="shared" ref="D8:H8" si="4">SUM(D9:D16)</f>
        <v>340265</v>
      </c>
      <c r="E8" s="24">
        <f t="shared" si="4"/>
        <v>0</v>
      </c>
      <c r="F8" s="24">
        <f t="shared" si="4"/>
        <v>0</v>
      </c>
      <c r="G8" s="73">
        <f t="shared" si="4"/>
        <v>0</v>
      </c>
      <c r="H8" s="81">
        <f t="shared" si="4"/>
        <v>0</v>
      </c>
      <c r="I8" s="49">
        <f>C8-H8</f>
        <v>340265</v>
      </c>
      <c r="J8" s="86"/>
      <c r="K8" s="28"/>
    </row>
    <row r="9" spans="1:14" s="14" customFormat="1" ht="23.25" customHeight="1" x14ac:dyDescent="0.3">
      <c r="A9" s="163"/>
      <c r="B9" s="103" t="s">
        <v>100</v>
      </c>
      <c r="C9" s="100">
        <f>SUM(D9:G9)</f>
        <v>1800</v>
      </c>
      <c r="D9" s="92">
        <v>1800</v>
      </c>
      <c r="E9" s="16">
        <v>0</v>
      </c>
      <c r="F9" s="16">
        <v>0</v>
      </c>
      <c r="G9" s="75">
        <v>0</v>
      </c>
      <c r="H9" s="101">
        <v>0</v>
      </c>
      <c r="I9" s="95">
        <f>C9-H9</f>
        <v>1800</v>
      </c>
      <c r="J9" s="102"/>
      <c r="K9" s="93"/>
    </row>
    <row r="10" spans="1:14" s="14" customFormat="1" ht="23.25" customHeight="1" x14ac:dyDescent="0.3">
      <c r="A10" s="163"/>
      <c r="B10" s="65" t="s">
        <v>101</v>
      </c>
      <c r="C10" s="100">
        <f t="shared" ref="C10:C16" si="5">SUM(D10:G10)</f>
        <v>172800</v>
      </c>
      <c r="D10" s="16">
        <v>172800</v>
      </c>
      <c r="E10" s="16">
        <v>0</v>
      </c>
      <c r="F10" s="16">
        <v>0</v>
      </c>
      <c r="G10" s="75">
        <v>0</v>
      </c>
      <c r="H10" s="82">
        <v>0</v>
      </c>
      <c r="I10" s="95">
        <f t="shared" ref="I10:I16" si="6">C10-H10</f>
        <v>172800</v>
      </c>
      <c r="J10" s="15"/>
      <c r="K10" s="17"/>
    </row>
    <row r="11" spans="1:14" s="14" customFormat="1" ht="23.25" customHeight="1" x14ac:dyDescent="0.3">
      <c r="A11" s="163"/>
      <c r="B11" s="65" t="s">
        <v>102</v>
      </c>
      <c r="C11" s="100">
        <f t="shared" si="5"/>
        <v>73920</v>
      </c>
      <c r="D11" s="16">
        <v>73920</v>
      </c>
      <c r="E11" s="16">
        <v>0</v>
      </c>
      <c r="F11" s="16">
        <v>0</v>
      </c>
      <c r="G11" s="75">
        <v>0</v>
      </c>
      <c r="H11" s="82">
        <v>0</v>
      </c>
      <c r="I11" s="95">
        <f t="shared" si="6"/>
        <v>73920</v>
      </c>
      <c r="J11" s="15"/>
      <c r="K11" s="17"/>
      <c r="N11" s="14" t="s">
        <v>42</v>
      </c>
    </row>
    <row r="12" spans="1:14" s="14" customFormat="1" ht="23.25" customHeight="1" x14ac:dyDescent="0.3">
      <c r="A12" s="163"/>
      <c r="B12" s="65" t="s">
        <v>103</v>
      </c>
      <c r="C12" s="100">
        <f t="shared" si="5"/>
        <v>81645</v>
      </c>
      <c r="D12" s="16">
        <v>81645</v>
      </c>
      <c r="E12" s="16">
        <v>0</v>
      </c>
      <c r="F12" s="16">
        <v>0</v>
      </c>
      <c r="G12" s="75">
        <v>0</v>
      </c>
      <c r="H12" s="82">
        <v>0</v>
      </c>
      <c r="I12" s="95">
        <f t="shared" si="6"/>
        <v>81645</v>
      </c>
      <c r="J12" s="15"/>
      <c r="K12" s="17"/>
    </row>
    <row r="13" spans="1:14" s="14" customFormat="1" ht="23.25" customHeight="1" x14ac:dyDescent="0.3">
      <c r="A13" s="163"/>
      <c r="B13" s="65" t="s">
        <v>104</v>
      </c>
      <c r="C13" s="100">
        <f t="shared" si="5"/>
        <v>1600</v>
      </c>
      <c r="D13" s="16">
        <v>1600</v>
      </c>
      <c r="E13" s="16">
        <v>0</v>
      </c>
      <c r="F13" s="16">
        <v>0</v>
      </c>
      <c r="G13" s="75">
        <v>0</v>
      </c>
      <c r="H13" s="82">
        <v>0</v>
      </c>
      <c r="I13" s="95">
        <f t="shared" si="6"/>
        <v>1600</v>
      </c>
      <c r="J13" s="15"/>
      <c r="K13" s="17"/>
    </row>
    <row r="14" spans="1:14" s="14" customFormat="1" ht="23.25" customHeight="1" x14ac:dyDescent="0.3">
      <c r="A14" s="163"/>
      <c r="B14" s="65" t="s">
        <v>106</v>
      </c>
      <c r="C14" s="100">
        <f t="shared" si="5"/>
        <v>5000</v>
      </c>
      <c r="D14" s="16">
        <v>5000</v>
      </c>
      <c r="E14" s="16">
        <v>0</v>
      </c>
      <c r="F14" s="16">
        <v>0</v>
      </c>
      <c r="G14" s="75">
        <v>0</v>
      </c>
      <c r="H14" s="82">
        <v>0</v>
      </c>
      <c r="I14" s="95">
        <f t="shared" si="6"/>
        <v>5000</v>
      </c>
      <c r="J14" s="15"/>
      <c r="K14" s="17"/>
    </row>
    <row r="15" spans="1:14" s="14" customFormat="1" ht="23.25" customHeight="1" x14ac:dyDescent="0.3">
      <c r="A15" s="163"/>
      <c r="B15" s="65" t="s">
        <v>105</v>
      </c>
      <c r="C15" s="100">
        <f t="shared" si="5"/>
        <v>2500</v>
      </c>
      <c r="D15" s="16">
        <v>2500</v>
      </c>
      <c r="E15" s="16">
        <v>0</v>
      </c>
      <c r="F15" s="16">
        <v>0</v>
      </c>
      <c r="G15" s="75">
        <v>0</v>
      </c>
      <c r="H15" s="82">
        <v>0</v>
      </c>
      <c r="I15" s="95">
        <f t="shared" si="6"/>
        <v>2500</v>
      </c>
      <c r="J15" s="15"/>
      <c r="K15" s="17"/>
    </row>
    <row r="16" spans="1:14" s="14" customFormat="1" ht="23.25" customHeight="1" x14ac:dyDescent="0.3">
      <c r="A16" s="162"/>
      <c r="B16" s="65" t="s">
        <v>107</v>
      </c>
      <c r="C16" s="100">
        <f t="shared" si="5"/>
        <v>1000</v>
      </c>
      <c r="D16" s="16">
        <v>1000</v>
      </c>
      <c r="E16" s="16">
        <v>0</v>
      </c>
      <c r="F16" s="16">
        <v>0</v>
      </c>
      <c r="G16" s="75">
        <v>0</v>
      </c>
      <c r="H16" s="82">
        <v>0</v>
      </c>
      <c r="I16" s="95">
        <f t="shared" si="6"/>
        <v>1000</v>
      </c>
      <c r="J16" s="15"/>
      <c r="K16" s="17"/>
    </row>
    <row r="17" spans="1:11" s="14" customFormat="1" ht="23.25" customHeight="1" x14ac:dyDescent="0.3">
      <c r="A17" s="164" t="s">
        <v>131</v>
      </c>
      <c r="B17" s="64" t="s">
        <v>36</v>
      </c>
      <c r="C17" s="72">
        <f>SUM(C18)</f>
        <v>200000</v>
      </c>
      <c r="D17" s="24">
        <f>SUM(D18)</f>
        <v>200000</v>
      </c>
      <c r="E17" s="24">
        <f t="shared" ref="E17" si="7">SUM(E18)</f>
        <v>0</v>
      </c>
      <c r="F17" s="24">
        <f t="shared" ref="F17" si="8">SUM(F18)</f>
        <v>0</v>
      </c>
      <c r="G17" s="73">
        <f t="shared" ref="G17" si="9">SUM(G18)</f>
        <v>0</v>
      </c>
      <c r="H17" s="81">
        <f t="shared" ref="H17" si="10">SUM(H18)</f>
        <v>0</v>
      </c>
      <c r="I17" s="49">
        <f>C17-H17</f>
        <v>200000</v>
      </c>
      <c r="J17" s="86"/>
      <c r="K17" s="28"/>
    </row>
    <row r="18" spans="1:11" s="14" customFormat="1" ht="23.25" customHeight="1" x14ac:dyDescent="0.3">
      <c r="A18" s="162"/>
      <c r="B18" s="65" t="s">
        <v>108</v>
      </c>
      <c r="C18" s="74">
        <f>SUM(D18:G18)</f>
        <v>200000</v>
      </c>
      <c r="D18" s="16">
        <v>200000</v>
      </c>
      <c r="E18" s="16">
        <v>0</v>
      </c>
      <c r="F18" s="16">
        <v>0</v>
      </c>
      <c r="G18" s="75">
        <v>0</v>
      </c>
      <c r="H18" s="82">
        <v>0</v>
      </c>
      <c r="I18" s="50">
        <f>C18-H18</f>
        <v>200000</v>
      </c>
      <c r="J18" s="15"/>
      <c r="K18" s="17"/>
    </row>
    <row r="19" spans="1:11" s="14" customFormat="1" ht="23.25" customHeight="1" x14ac:dyDescent="0.3">
      <c r="A19" s="164" t="s">
        <v>109</v>
      </c>
      <c r="B19" s="64" t="s">
        <v>36</v>
      </c>
      <c r="C19" s="72">
        <f>SUM(C20)</f>
        <v>40000</v>
      </c>
      <c r="D19" s="24">
        <f>SUM(D20)</f>
        <v>40000</v>
      </c>
      <c r="E19" s="24">
        <f t="shared" ref="E19" si="11">SUM(E20)</f>
        <v>0</v>
      </c>
      <c r="F19" s="24">
        <f t="shared" ref="F19" si="12">SUM(F20)</f>
        <v>0</v>
      </c>
      <c r="G19" s="73">
        <f t="shared" ref="G19" si="13">SUM(G20)</f>
        <v>0</v>
      </c>
      <c r="H19" s="81">
        <f t="shared" ref="H19" si="14">SUM(H20)</f>
        <v>0</v>
      </c>
      <c r="I19" s="49">
        <f>C19-H19</f>
        <v>40000</v>
      </c>
      <c r="J19" s="86"/>
      <c r="K19" s="28"/>
    </row>
    <row r="20" spans="1:11" s="14" customFormat="1" ht="23.25" customHeight="1" x14ac:dyDescent="0.3">
      <c r="A20" s="162"/>
      <c r="B20" s="65" t="s">
        <v>110</v>
      </c>
      <c r="C20" s="74">
        <f>SUM(D20:G20)</f>
        <v>40000</v>
      </c>
      <c r="D20" s="16">
        <v>40000</v>
      </c>
      <c r="E20" s="16">
        <v>0</v>
      </c>
      <c r="F20" s="16">
        <v>0</v>
      </c>
      <c r="G20" s="75">
        <v>0</v>
      </c>
      <c r="H20" s="82">
        <v>0</v>
      </c>
      <c r="I20" s="50">
        <f>C20-H20</f>
        <v>40000</v>
      </c>
      <c r="J20" s="15"/>
      <c r="K20" s="17"/>
    </row>
    <row r="21" spans="1:11" s="14" customFormat="1" ht="23.25" customHeight="1" thickBot="1" x14ac:dyDescent="0.35">
      <c r="A21" s="18"/>
      <c r="B21" s="67"/>
      <c r="C21" s="78"/>
      <c r="D21" s="20"/>
      <c r="E21" s="20"/>
      <c r="F21" s="20"/>
      <c r="G21" s="79"/>
      <c r="H21" s="84"/>
      <c r="I21" s="54"/>
      <c r="J21" s="19"/>
      <c r="K21" s="22"/>
    </row>
    <row r="22" spans="1:11" ht="20.25" customHeight="1" x14ac:dyDescent="0.3"/>
    <row r="23" spans="1:11" ht="20.25" customHeight="1" x14ac:dyDescent="0.3"/>
    <row r="24" spans="1:11" ht="20.25" customHeight="1" x14ac:dyDescent="0.3"/>
    <row r="25" spans="1:11" ht="20.25" customHeight="1" x14ac:dyDescent="0.3"/>
    <row r="26" spans="1:11" ht="20.25" customHeight="1" x14ac:dyDescent="0.3"/>
    <row r="27" spans="1:11" ht="20.25" customHeight="1" x14ac:dyDescent="0.3"/>
    <row r="28" spans="1:11" ht="20.25" customHeight="1" x14ac:dyDescent="0.3"/>
    <row r="29" spans="1:11" ht="20.25" customHeight="1" x14ac:dyDescent="0.3"/>
  </sheetData>
  <mergeCells count="13">
    <mergeCell ref="A17:A18"/>
    <mergeCell ref="A19:A20"/>
    <mergeCell ref="K3:K4"/>
    <mergeCell ref="A1:J1"/>
    <mergeCell ref="A2:D2"/>
    <mergeCell ref="A3:A4"/>
    <mergeCell ref="H3:H4"/>
    <mergeCell ref="I3:I4"/>
    <mergeCell ref="J3:J4"/>
    <mergeCell ref="B3:B4"/>
    <mergeCell ref="C3:G3"/>
    <mergeCell ref="A8:A16"/>
    <mergeCell ref="A6:A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32"/>
  <sheetViews>
    <sheetView workbookViewId="0">
      <selection activeCell="H19" sqref="H19"/>
    </sheetView>
  </sheetViews>
  <sheetFormatPr defaultRowHeight="16.5" x14ac:dyDescent="0.3"/>
  <cols>
    <col min="1" max="1" width="9.625" bestFit="1" customWidth="1"/>
    <col min="2" max="2" width="22.25" bestFit="1" customWidth="1"/>
    <col min="3" max="7" width="11.625" customWidth="1"/>
    <col min="8" max="9" width="13.37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4" ht="21.75" customHeight="1" thickBot="1" x14ac:dyDescent="0.35">
      <c r="A2" s="170" t="s">
        <v>23</v>
      </c>
      <c r="B2" s="170"/>
      <c r="C2" s="170"/>
      <c r="D2" s="170"/>
      <c r="E2" s="5"/>
      <c r="F2" s="5"/>
      <c r="G2" s="5"/>
      <c r="H2" s="5"/>
      <c r="I2" s="5"/>
      <c r="J2" s="6" t="s">
        <v>20</v>
      </c>
    </row>
    <row r="3" spans="1:14" s="7" customFormat="1" ht="20.25" customHeight="1" x14ac:dyDescent="0.3">
      <c r="A3" s="150" t="s">
        <v>29</v>
      </c>
      <c r="B3" s="175" t="s">
        <v>32</v>
      </c>
      <c r="C3" s="154" t="s">
        <v>10</v>
      </c>
      <c r="D3" s="171"/>
      <c r="E3" s="171"/>
      <c r="F3" s="171"/>
      <c r="G3" s="172"/>
      <c r="H3" s="152" t="s">
        <v>4</v>
      </c>
      <c r="I3" s="173" t="s">
        <v>16</v>
      </c>
      <c r="J3" s="168" t="s">
        <v>18</v>
      </c>
      <c r="K3" s="165" t="s">
        <v>17</v>
      </c>
    </row>
    <row r="4" spans="1:14" s="7" customFormat="1" ht="20.25" customHeight="1" thickBot="1" x14ac:dyDescent="0.35">
      <c r="A4" s="151"/>
      <c r="B4" s="176"/>
      <c r="C4" s="68" t="s">
        <v>5</v>
      </c>
      <c r="D4" s="9" t="s">
        <v>1</v>
      </c>
      <c r="E4" s="9" t="s">
        <v>2</v>
      </c>
      <c r="F4" s="9" t="s">
        <v>3</v>
      </c>
      <c r="G4" s="69" t="s">
        <v>15</v>
      </c>
      <c r="H4" s="153"/>
      <c r="I4" s="174"/>
      <c r="J4" s="169"/>
      <c r="K4" s="166"/>
    </row>
    <row r="5" spans="1:14" s="14" customFormat="1" ht="23.25" customHeight="1" thickTop="1" x14ac:dyDescent="0.3">
      <c r="A5" s="23" t="s">
        <v>5</v>
      </c>
      <c r="B5" s="63"/>
      <c r="C5" s="70">
        <f>C6+C8+C23</f>
        <v>157762</v>
      </c>
      <c r="D5" s="11">
        <f>D6+D8+D23</f>
        <v>157762</v>
      </c>
      <c r="E5" s="11">
        <f t="shared" ref="E5:F5" si="0">E6+E8+E23</f>
        <v>0</v>
      </c>
      <c r="F5" s="11">
        <f t="shared" si="0"/>
        <v>0</v>
      </c>
      <c r="G5" s="71">
        <f>G6+G8+G23</f>
        <v>0</v>
      </c>
      <c r="H5" s="71">
        <f>H6+H8+H23</f>
        <v>0</v>
      </c>
      <c r="I5" s="71">
        <f t="shared" ref="I5" si="1">I6+I8+I23</f>
        <v>157762</v>
      </c>
      <c r="J5" s="85"/>
      <c r="K5" s="13"/>
    </row>
    <row r="6" spans="1:14" s="14" customFormat="1" ht="23.25" customHeight="1" x14ac:dyDescent="0.3">
      <c r="A6" s="180" t="s">
        <v>132</v>
      </c>
      <c r="B6" s="64" t="s">
        <v>36</v>
      </c>
      <c r="C6" s="72">
        <f>SUM(C7)</f>
        <v>1500</v>
      </c>
      <c r="D6" s="24">
        <f t="shared" ref="D6:G6" si="2">SUM(D7)</f>
        <v>1500</v>
      </c>
      <c r="E6" s="24">
        <f t="shared" si="2"/>
        <v>0</v>
      </c>
      <c r="F6" s="24">
        <f t="shared" si="2"/>
        <v>0</v>
      </c>
      <c r="G6" s="73">
        <f t="shared" si="2"/>
        <v>0</v>
      </c>
      <c r="H6" s="81">
        <f>SUM(H7)</f>
        <v>0</v>
      </c>
      <c r="I6" s="49">
        <f>SUM(I7)</f>
        <v>1500</v>
      </c>
      <c r="J6" s="86"/>
      <c r="K6" s="25"/>
    </row>
    <row r="7" spans="1:14" s="14" customFormat="1" ht="23.25" customHeight="1" x14ac:dyDescent="0.3">
      <c r="A7" s="180"/>
      <c r="B7" s="65" t="s">
        <v>113</v>
      </c>
      <c r="C7" s="74">
        <f>SUM(D7:G7)</f>
        <v>1500</v>
      </c>
      <c r="D7" s="16">
        <v>1500</v>
      </c>
      <c r="E7" s="16">
        <v>0</v>
      </c>
      <c r="F7" s="16">
        <v>0</v>
      </c>
      <c r="G7" s="75">
        <v>0</v>
      </c>
      <c r="H7" s="82">
        <v>0</v>
      </c>
      <c r="I7" s="50">
        <f>C7-H7</f>
        <v>1500</v>
      </c>
      <c r="J7" s="15"/>
      <c r="K7" s="17"/>
    </row>
    <row r="8" spans="1:14" s="14" customFormat="1" ht="23.25" customHeight="1" x14ac:dyDescent="0.3">
      <c r="A8" s="180" t="s">
        <v>114</v>
      </c>
      <c r="B8" s="64" t="s">
        <v>36</v>
      </c>
      <c r="C8" s="72">
        <f>SUM(C9:C22)</f>
        <v>86262</v>
      </c>
      <c r="D8" s="24">
        <f t="shared" ref="D8:G8" si="3">SUM(D9:D22)</f>
        <v>86262</v>
      </c>
      <c r="E8" s="24">
        <f t="shared" si="3"/>
        <v>0</v>
      </c>
      <c r="F8" s="24">
        <f t="shared" si="3"/>
        <v>0</v>
      </c>
      <c r="G8" s="73">
        <f t="shared" si="3"/>
        <v>0</v>
      </c>
      <c r="H8" s="81">
        <f>SUM(H9:H22)</f>
        <v>0</v>
      </c>
      <c r="I8" s="49">
        <f>SUM(I9:I22)</f>
        <v>86262</v>
      </c>
      <c r="J8" s="86"/>
      <c r="K8" s="25"/>
    </row>
    <row r="9" spans="1:14" s="14" customFormat="1" ht="23.25" customHeight="1" x14ac:dyDescent="0.3">
      <c r="A9" s="180"/>
      <c r="B9" s="103" t="s">
        <v>115</v>
      </c>
      <c r="C9" s="100">
        <f>SUM(D9:G9)</f>
        <v>300</v>
      </c>
      <c r="D9" s="16">
        <v>300</v>
      </c>
      <c r="E9" s="16">
        <v>0</v>
      </c>
      <c r="F9" s="16">
        <v>0</v>
      </c>
      <c r="G9" s="75">
        <v>0</v>
      </c>
      <c r="H9" s="82">
        <v>0</v>
      </c>
      <c r="I9" s="95">
        <f>C9-H9</f>
        <v>300</v>
      </c>
      <c r="J9" s="102"/>
      <c r="K9" s="93"/>
    </row>
    <row r="10" spans="1:14" s="14" customFormat="1" ht="23.25" customHeight="1" x14ac:dyDescent="0.3">
      <c r="A10" s="180"/>
      <c r="B10" s="104" t="s">
        <v>116</v>
      </c>
      <c r="C10" s="100">
        <f>SUM(D10:G10)</f>
        <v>12000</v>
      </c>
      <c r="D10" s="16">
        <v>12000</v>
      </c>
      <c r="E10" s="16">
        <v>0</v>
      </c>
      <c r="F10" s="16">
        <v>0</v>
      </c>
      <c r="G10" s="75">
        <v>0</v>
      </c>
      <c r="H10" s="82">
        <v>0</v>
      </c>
      <c r="I10" s="95">
        <f t="shared" ref="I10:I22" si="4">C10-H10</f>
        <v>12000</v>
      </c>
      <c r="J10" s="102"/>
      <c r="K10" s="93"/>
    </row>
    <row r="11" spans="1:14" s="14" customFormat="1" ht="23.25" customHeight="1" x14ac:dyDescent="0.3">
      <c r="A11" s="180"/>
      <c r="B11" s="65" t="s">
        <v>117</v>
      </c>
      <c r="C11" s="100">
        <f t="shared" ref="C11:C22" si="5">SUM(D11:G11)</f>
        <v>6000</v>
      </c>
      <c r="D11" s="16">
        <v>6000</v>
      </c>
      <c r="E11" s="16">
        <v>0</v>
      </c>
      <c r="F11" s="16">
        <v>0</v>
      </c>
      <c r="G11" s="75">
        <v>0</v>
      </c>
      <c r="H11" s="82">
        <v>0</v>
      </c>
      <c r="I11" s="95">
        <f t="shared" si="4"/>
        <v>6000</v>
      </c>
      <c r="J11" s="15"/>
      <c r="K11" s="17"/>
      <c r="N11" s="14" t="s">
        <v>42</v>
      </c>
    </row>
    <row r="12" spans="1:14" s="14" customFormat="1" ht="23.25" customHeight="1" x14ac:dyDescent="0.3">
      <c r="A12" s="180"/>
      <c r="B12" s="65" t="s">
        <v>117</v>
      </c>
      <c r="C12" s="100">
        <f t="shared" si="5"/>
        <v>1500</v>
      </c>
      <c r="D12" s="16">
        <v>1500</v>
      </c>
      <c r="E12" s="16">
        <v>0</v>
      </c>
      <c r="F12" s="16">
        <v>0</v>
      </c>
      <c r="G12" s="75">
        <v>0</v>
      </c>
      <c r="H12" s="82">
        <v>0</v>
      </c>
      <c r="I12" s="95">
        <f t="shared" si="4"/>
        <v>1500</v>
      </c>
      <c r="J12" s="15"/>
      <c r="K12" s="17"/>
    </row>
    <row r="13" spans="1:14" s="14" customFormat="1" ht="23.25" customHeight="1" x14ac:dyDescent="0.3">
      <c r="A13" s="180"/>
      <c r="B13" s="65" t="s">
        <v>118</v>
      </c>
      <c r="C13" s="100">
        <f t="shared" si="5"/>
        <v>600</v>
      </c>
      <c r="D13" s="16">
        <v>600</v>
      </c>
      <c r="E13" s="16">
        <v>0</v>
      </c>
      <c r="F13" s="16">
        <v>0</v>
      </c>
      <c r="G13" s="75">
        <v>0</v>
      </c>
      <c r="H13" s="82">
        <v>0</v>
      </c>
      <c r="I13" s="95">
        <f t="shared" si="4"/>
        <v>600</v>
      </c>
      <c r="J13" s="15"/>
      <c r="K13" s="17"/>
    </row>
    <row r="14" spans="1:14" s="14" customFormat="1" ht="23.25" customHeight="1" x14ac:dyDescent="0.3">
      <c r="A14" s="180"/>
      <c r="B14" s="65" t="s">
        <v>119</v>
      </c>
      <c r="C14" s="100">
        <f t="shared" si="5"/>
        <v>163</v>
      </c>
      <c r="D14" s="16">
        <v>163</v>
      </c>
      <c r="E14" s="16">
        <v>0</v>
      </c>
      <c r="F14" s="16">
        <v>0</v>
      </c>
      <c r="G14" s="75">
        <v>0</v>
      </c>
      <c r="H14" s="82">
        <v>0</v>
      </c>
      <c r="I14" s="95">
        <f t="shared" si="4"/>
        <v>163</v>
      </c>
      <c r="J14" s="15"/>
      <c r="K14" s="17"/>
    </row>
    <row r="15" spans="1:14" s="14" customFormat="1" ht="23.25" customHeight="1" x14ac:dyDescent="0.3">
      <c r="A15" s="180"/>
      <c r="B15" s="65" t="s">
        <v>120</v>
      </c>
      <c r="C15" s="100">
        <f t="shared" si="5"/>
        <v>16884</v>
      </c>
      <c r="D15" s="16">
        <v>16884</v>
      </c>
      <c r="E15" s="16">
        <v>0</v>
      </c>
      <c r="F15" s="16">
        <v>0</v>
      </c>
      <c r="G15" s="75">
        <v>0</v>
      </c>
      <c r="H15" s="82">
        <v>0</v>
      </c>
      <c r="I15" s="95">
        <f t="shared" si="4"/>
        <v>16884</v>
      </c>
      <c r="J15" s="15"/>
      <c r="K15" s="17"/>
    </row>
    <row r="16" spans="1:14" s="14" customFormat="1" ht="23.25" customHeight="1" x14ac:dyDescent="0.3">
      <c r="A16" s="180"/>
      <c r="B16" s="65" t="s">
        <v>121</v>
      </c>
      <c r="C16" s="100">
        <f t="shared" si="5"/>
        <v>36000</v>
      </c>
      <c r="D16" s="16">
        <v>36000</v>
      </c>
      <c r="E16" s="16">
        <v>0</v>
      </c>
      <c r="F16" s="16">
        <v>0</v>
      </c>
      <c r="G16" s="75">
        <v>0</v>
      </c>
      <c r="H16" s="82">
        <v>0</v>
      </c>
      <c r="I16" s="95">
        <f t="shared" si="4"/>
        <v>36000</v>
      </c>
      <c r="J16" s="15"/>
      <c r="K16" s="17"/>
    </row>
    <row r="17" spans="1:11" s="14" customFormat="1" ht="23.25" customHeight="1" x14ac:dyDescent="0.3">
      <c r="A17" s="180"/>
      <c r="B17" s="65" t="s">
        <v>122</v>
      </c>
      <c r="C17" s="100">
        <f t="shared" si="5"/>
        <v>10000</v>
      </c>
      <c r="D17" s="16">
        <v>10000</v>
      </c>
      <c r="E17" s="16">
        <v>0</v>
      </c>
      <c r="F17" s="16">
        <v>0</v>
      </c>
      <c r="G17" s="75">
        <v>0</v>
      </c>
      <c r="H17" s="82">
        <v>0</v>
      </c>
      <c r="I17" s="95">
        <f t="shared" si="4"/>
        <v>10000</v>
      </c>
      <c r="J17" s="15"/>
      <c r="K17" s="17"/>
    </row>
    <row r="18" spans="1:11" s="14" customFormat="1" ht="23.25" customHeight="1" x14ac:dyDescent="0.3">
      <c r="A18" s="180"/>
      <c r="B18" s="65" t="s">
        <v>123</v>
      </c>
      <c r="C18" s="100">
        <f t="shared" si="5"/>
        <v>430</v>
      </c>
      <c r="D18" s="16">
        <v>430</v>
      </c>
      <c r="E18" s="16">
        <v>0</v>
      </c>
      <c r="F18" s="16">
        <v>0</v>
      </c>
      <c r="G18" s="75">
        <v>0</v>
      </c>
      <c r="H18" s="82">
        <v>0</v>
      </c>
      <c r="I18" s="95">
        <f t="shared" si="4"/>
        <v>430</v>
      </c>
      <c r="J18" s="15"/>
      <c r="K18" s="17"/>
    </row>
    <row r="19" spans="1:11" s="14" customFormat="1" ht="23.25" customHeight="1" x14ac:dyDescent="0.3">
      <c r="A19" s="180"/>
      <c r="B19" s="65" t="s">
        <v>124</v>
      </c>
      <c r="C19" s="100">
        <f t="shared" si="5"/>
        <v>2000</v>
      </c>
      <c r="D19" s="16">
        <v>2000</v>
      </c>
      <c r="E19" s="16">
        <v>0</v>
      </c>
      <c r="F19" s="16">
        <v>0</v>
      </c>
      <c r="G19" s="75">
        <v>0</v>
      </c>
      <c r="H19" s="82">
        <v>0</v>
      </c>
      <c r="I19" s="95">
        <f t="shared" si="4"/>
        <v>2000</v>
      </c>
      <c r="J19" s="15"/>
      <c r="K19" s="17"/>
    </row>
    <row r="20" spans="1:11" s="14" customFormat="1" ht="23.25" customHeight="1" x14ac:dyDescent="0.3">
      <c r="A20" s="180"/>
      <c r="B20" s="65" t="s">
        <v>125</v>
      </c>
      <c r="C20" s="100">
        <f t="shared" si="5"/>
        <v>300</v>
      </c>
      <c r="D20" s="16">
        <v>300</v>
      </c>
      <c r="E20" s="16">
        <v>0</v>
      </c>
      <c r="F20" s="16">
        <v>0</v>
      </c>
      <c r="G20" s="75">
        <v>0</v>
      </c>
      <c r="H20" s="82">
        <v>0</v>
      </c>
      <c r="I20" s="95">
        <f t="shared" si="4"/>
        <v>300</v>
      </c>
      <c r="J20" s="15"/>
      <c r="K20" s="17"/>
    </row>
    <row r="21" spans="1:11" s="14" customFormat="1" ht="23.25" customHeight="1" x14ac:dyDescent="0.3">
      <c r="A21" s="180"/>
      <c r="B21" s="65" t="s">
        <v>126</v>
      </c>
      <c r="C21" s="100">
        <f t="shared" si="5"/>
        <v>50</v>
      </c>
      <c r="D21" s="16">
        <v>50</v>
      </c>
      <c r="E21" s="16">
        <v>0</v>
      </c>
      <c r="F21" s="16">
        <v>0</v>
      </c>
      <c r="G21" s="75">
        <v>0</v>
      </c>
      <c r="H21" s="82">
        <v>0</v>
      </c>
      <c r="I21" s="95">
        <f t="shared" si="4"/>
        <v>50</v>
      </c>
      <c r="J21" s="15"/>
      <c r="K21" s="17"/>
    </row>
    <row r="22" spans="1:11" s="14" customFormat="1" ht="23.25" customHeight="1" x14ac:dyDescent="0.3">
      <c r="A22" s="180"/>
      <c r="B22" s="65" t="s">
        <v>127</v>
      </c>
      <c r="C22" s="100">
        <f t="shared" si="5"/>
        <v>35</v>
      </c>
      <c r="D22" s="16">
        <v>35</v>
      </c>
      <c r="E22" s="16">
        <v>0</v>
      </c>
      <c r="F22" s="16">
        <v>0</v>
      </c>
      <c r="G22" s="75">
        <v>0</v>
      </c>
      <c r="H22" s="82">
        <v>0</v>
      </c>
      <c r="I22" s="95">
        <f t="shared" si="4"/>
        <v>35</v>
      </c>
      <c r="J22" s="15"/>
      <c r="K22" s="17"/>
    </row>
    <row r="23" spans="1:11" s="14" customFormat="1" ht="23.25" customHeight="1" x14ac:dyDescent="0.3">
      <c r="A23" s="164" t="s">
        <v>128</v>
      </c>
      <c r="B23" s="64" t="s">
        <v>36</v>
      </c>
      <c r="C23" s="72">
        <f>SUM(C24)</f>
        <v>70000</v>
      </c>
      <c r="D23" s="24">
        <f t="shared" ref="D23" si="6">SUM(D24)</f>
        <v>70000</v>
      </c>
      <c r="E23" s="24">
        <f t="shared" ref="E23" si="7">SUM(E24)</f>
        <v>0</v>
      </c>
      <c r="F23" s="24">
        <f t="shared" ref="F23" si="8">SUM(F24)</f>
        <v>0</v>
      </c>
      <c r="G23" s="73">
        <f t="shared" ref="G23" si="9">SUM(G24)</f>
        <v>0</v>
      </c>
      <c r="H23" s="81">
        <f>SUM(H24)</f>
        <v>0</v>
      </c>
      <c r="I23" s="49">
        <f>SUM(I24)</f>
        <v>70000</v>
      </c>
      <c r="J23" s="86"/>
      <c r="K23" s="25"/>
    </row>
    <row r="24" spans="1:11" s="14" customFormat="1" ht="23.25" customHeight="1" thickBot="1" x14ac:dyDescent="0.35">
      <c r="A24" s="157"/>
      <c r="B24" s="67" t="s">
        <v>129</v>
      </c>
      <c r="C24" s="78">
        <f>SUM(D24:G24)</f>
        <v>70000</v>
      </c>
      <c r="D24" s="20">
        <v>70000</v>
      </c>
      <c r="E24" s="20">
        <v>0</v>
      </c>
      <c r="F24" s="20">
        <v>0</v>
      </c>
      <c r="G24" s="79">
        <v>0</v>
      </c>
      <c r="H24" s="105">
        <v>0</v>
      </c>
      <c r="I24" s="54">
        <f>C24-H24</f>
        <v>70000</v>
      </c>
      <c r="J24" s="19"/>
      <c r="K24" s="22"/>
    </row>
    <row r="25" spans="1:11" ht="20.25" customHeight="1" x14ac:dyDescent="0.3"/>
    <row r="26" spans="1:11" ht="20.25" customHeight="1" x14ac:dyDescent="0.3"/>
    <row r="27" spans="1:11" ht="20.25" customHeight="1" x14ac:dyDescent="0.3"/>
    <row r="28" spans="1:11" ht="20.25" customHeight="1" x14ac:dyDescent="0.3"/>
    <row r="29" spans="1:11" ht="20.25" customHeight="1" x14ac:dyDescent="0.3"/>
    <row r="30" spans="1:11" ht="20.25" customHeight="1" x14ac:dyDescent="0.3"/>
    <row r="31" spans="1:11" ht="20.25" customHeight="1" x14ac:dyDescent="0.3"/>
    <row r="32" spans="1:11" ht="20.25" customHeight="1" x14ac:dyDescent="0.3"/>
  </sheetData>
  <mergeCells count="12">
    <mergeCell ref="A8:A22"/>
    <mergeCell ref="A6:A7"/>
    <mergeCell ref="A23:A24"/>
    <mergeCell ref="K3:K4"/>
    <mergeCell ref="A1:J1"/>
    <mergeCell ref="A2:D2"/>
    <mergeCell ref="A3:A4"/>
    <mergeCell ref="H3:H4"/>
    <mergeCell ref="I3:I4"/>
    <mergeCell ref="J3:J4"/>
    <mergeCell ref="B3:B4"/>
    <mergeCell ref="C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26"/>
  <sheetViews>
    <sheetView workbookViewId="0">
      <selection activeCell="G24" sqref="G24"/>
    </sheetView>
  </sheetViews>
  <sheetFormatPr defaultRowHeight="16.5" x14ac:dyDescent="0.3"/>
  <cols>
    <col min="1" max="1" width="9.625" bestFit="1" customWidth="1"/>
    <col min="2" max="2" width="17.5" bestFit="1" customWidth="1"/>
    <col min="3" max="7" width="11.625" customWidth="1"/>
    <col min="8" max="9" width="13" customWidth="1"/>
    <col min="10" max="10" width="12.2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4" ht="21.75" customHeight="1" thickBot="1" x14ac:dyDescent="0.35">
      <c r="A2" s="170" t="s">
        <v>134</v>
      </c>
      <c r="B2" s="170"/>
      <c r="C2" s="170"/>
      <c r="D2" s="170"/>
      <c r="E2" s="5"/>
      <c r="F2" s="5"/>
      <c r="G2" s="5"/>
      <c r="H2" s="5"/>
      <c r="I2" s="5"/>
      <c r="J2" s="179" t="s">
        <v>20</v>
      </c>
      <c r="K2" s="179"/>
    </row>
    <row r="3" spans="1:14" s="7" customFormat="1" ht="20.25" customHeight="1" x14ac:dyDescent="0.3">
      <c r="A3" s="150" t="s">
        <v>29</v>
      </c>
      <c r="B3" s="175" t="s">
        <v>32</v>
      </c>
      <c r="C3" s="154" t="s">
        <v>147</v>
      </c>
      <c r="D3" s="171"/>
      <c r="E3" s="171"/>
      <c r="F3" s="171"/>
      <c r="G3" s="172"/>
      <c r="H3" s="152" t="s">
        <v>4</v>
      </c>
      <c r="I3" s="173" t="s">
        <v>146</v>
      </c>
      <c r="J3" s="168" t="s">
        <v>18</v>
      </c>
      <c r="K3" s="165" t="s">
        <v>17</v>
      </c>
    </row>
    <row r="4" spans="1:14" s="7" customFormat="1" ht="20.25" customHeight="1" thickBot="1" x14ac:dyDescent="0.35">
      <c r="A4" s="151"/>
      <c r="B4" s="176"/>
      <c r="C4" s="68" t="s">
        <v>5</v>
      </c>
      <c r="D4" s="9" t="s">
        <v>1</v>
      </c>
      <c r="E4" s="9" t="s">
        <v>2</v>
      </c>
      <c r="F4" s="9" t="s">
        <v>3</v>
      </c>
      <c r="G4" s="69" t="s">
        <v>15</v>
      </c>
      <c r="H4" s="153"/>
      <c r="I4" s="174"/>
      <c r="J4" s="169"/>
      <c r="K4" s="166"/>
    </row>
    <row r="5" spans="1:14" s="14" customFormat="1" ht="23.25" customHeight="1" thickTop="1" x14ac:dyDescent="0.3">
      <c r="A5" s="23" t="s">
        <v>5</v>
      </c>
      <c r="B5" s="63"/>
      <c r="C5" s="96">
        <f>C6+C9+C13+C17</f>
        <v>117100</v>
      </c>
      <c r="D5" s="97">
        <f t="shared" ref="D5:I5" si="0">D6+D9+D13+D17</f>
        <v>117100</v>
      </c>
      <c r="E5" s="97">
        <f t="shared" si="0"/>
        <v>0</v>
      </c>
      <c r="F5" s="97">
        <f t="shared" si="0"/>
        <v>0</v>
      </c>
      <c r="G5" s="98">
        <f t="shared" si="0"/>
        <v>0</v>
      </c>
      <c r="H5" s="70">
        <f>H6+H9+H13+H17</f>
        <v>0</v>
      </c>
      <c r="I5" s="106">
        <f t="shared" si="0"/>
        <v>117100</v>
      </c>
      <c r="J5" s="85"/>
      <c r="K5" s="13"/>
    </row>
    <row r="6" spans="1:14" s="14" customFormat="1" ht="23.25" customHeight="1" x14ac:dyDescent="0.3">
      <c r="A6" s="164" t="s">
        <v>135</v>
      </c>
      <c r="B6" s="64" t="s">
        <v>36</v>
      </c>
      <c r="C6" s="72">
        <f>SUM(C7:C8)</f>
        <v>26400</v>
      </c>
      <c r="D6" s="24">
        <f t="shared" ref="D6:G6" si="1">SUM(D7:D8)</f>
        <v>26400</v>
      </c>
      <c r="E6" s="24">
        <f t="shared" si="1"/>
        <v>0</v>
      </c>
      <c r="F6" s="24">
        <f t="shared" si="1"/>
        <v>0</v>
      </c>
      <c r="G6" s="73">
        <f t="shared" si="1"/>
        <v>0</v>
      </c>
      <c r="H6" s="81">
        <f>SUM(H7:H8)</f>
        <v>0</v>
      </c>
      <c r="I6" s="49">
        <f>SUM(I7:I8)</f>
        <v>26400</v>
      </c>
      <c r="J6" s="86"/>
      <c r="K6" s="25"/>
    </row>
    <row r="7" spans="1:14" s="14" customFormat="1" ht="23.25" customHeight="1" x14ac:dyDescent="0.3">
      <c r="A7" s="163"/>
      <c r="B7" s="65" t="s">
        <v>136</v>
      </c>
      <c r="C7" s="74">
        <f>SUM(D7:G7)</f>
        <v>22400</v>
      </c>
      <c r="D7" s="16">
        <v>22400</v>
      </c>
      <c r="E7" s="16">
        <v>0</v>
      </c>
      <c r="F7" s="16">
        <v>0</v>
      </c>
      <c r="G7" s="75">
        <v>0</v>
      </c>
      <c r="H7" s="82">
        <v>0</v>
      </c>
      <c r="I7" s="50">
        <f>C7-H7</f>
        <v>22400</v>
      </c>
      <c r="J7" s="15"/>
      <c r="K7" s="17"/>
    </row>
    <row r="8" spans="1:14" s="14" customFormat="1" ht="23.25" customHeight="1" x14ac:dyDescent="0.3">
      <c r="A8" s="162"/>
      <c r="B8" s="65" t="s">
        <v>137</v>
      </c>
      <c r="C8" s="74">
        <f>SUM(D8:G8)</f>
        <v>4000</v>
      </c>
      <c r="D8" s="16">
        <v>4000</v>
      </c>
      <c r="E8" s="16">
        <v>0</v>
      </c>
      <c r="F8" s="16">
        <v>0</v>
      </c>
      <c r="G8" s="75">
        <v>0</v>
      </c>
      <c r="H8" s="82">
        <v>0</v>
      </c>
      <c r="I8" s="50">
        <f>C8-H8</f>
        <v>4000</v>
      </c>
      <c r="J8" s="15"/>
      <c r="K8" s="17"/>
    </row>
    <row r="9" spans="1:14" s="14" customFormat="1" ht="23.25" customHeight="1" x14ac:dyDescent="0.3">
      <c r="A9" s="164" t="s">
        <v>148</v>
      </c>
      <c r="B9" s="64" t="s">
        <v>36</v>
      </c>
      <c r="C9" s="72">
        <f>SUM(C10:C12)</f>
        <v>18600</v>
      </c>
      <c r="D9" s="24">
        <f t="shared" ref="D9:H9" si="2">SUM(D10:D12)</f>
        <v>18600</v>
      </c>
      <c r="E9" s="24">
        <f t="shared" si="2"/>
        <v>0</v>
      </c>
      <c r="F9" s="24">
        <f t="shared" si="2"/>
        <v>0</v>
      </c>
      <c r="G9" s="73">
        <f t="shared" si="2"/>
        <v>0</v>
      </c>
      <c r="H9" s="81">
        <f t="shared" si="2"/>
        <v>0</v>
      </c>
      <c r="I9" s="49">
        <f>SUM(I10:I12)</f>
        <v>18600</v>
      </c>
      <c r="J9" s="86"/>
      <c r="K9" s="25"/>
    </row>
    <row r="10" spans="1:14" s="14" customFormat="1" ht="23.25" customHeight="1" x14ac:dyDescent="0.3">
      <c r="A10" s="163"/>
      <c r="B10" s="104" t="s">
        <v>140</v>
      </c>
      <c r="C10" s="74">
        <f>SUM(D10:G10)</f>
        <v>18000</v>
      </c>
      <c r="D10" s="16">
        <v>18000</v>
      </c>
      <c r="E10" s="16">
        <v>0</v>
      </c>
      <c r="F10" s="16">
        <v>0</v>
      </c>
      <c r="G10" s="75">
        <v>0</v>
      </c>
      <c r="H10" s="82">
        <v>0</v>
      </c>
      <c r="I10" s="50">
        <f>C10-H10</f>
        <v>18000</v>
      </c>
      <c r="J10" s="102"/>
      <c r="K10" s="93"/>
    </row>
    <row r="11" spans="1:14" s="14" customFormat="1" ht="23.25" customHeight="1" x14ac:dyDescent="0.3">
      <c r="A11" s="163"/>
      <c r="B11" s="65" t="s">
        <v>138</v>
      </c>
      <c r="C11" s="74">
        <f>SUM(D11:G11)</f>
        <v>300</v>
      </c>
      <c r="D11" s="16">
        <v>300</v>
      </c>
      <c r="E11" s="16">
        <v>0</v>
      </c>
      <c r="F11" s="16">
        <v>0</v>
      </c>
      <c r="G11" s="75">
        <v>0</v>
      </c>
      <c r="H11" s="82">
        <v>0</v>
      </c>
      <c r="I11" s="50">
        <f>C11-H11</f>
        <v>300</v>
      </c>
      <c r="J11" s="15"/>
      <c r="K11" s="17"/>
      <c r="N11" s="14" t="s">
        <v>42</v>
      </c>
    </row>
    <row r="12" spans="1:14" s="14" customFormat="1" ht="23.25" customHeight="1" x14ac:dyDescent="0.3">
      <c r="A12" s="163"/>
      <c r="B12" s="65" t="s">
        <v>139</v>
      </c>
      <c r="C12" s="74">
        <f>SUM(D12:G12)</f>
        <v>300</v>
      </c>
      <c r="D12" s="16">
        <v>300</v>
      </c>
      <c r="E12" s="16">
        <v>0</v>
      </c>
      <c r="F12" s="16">
        <v>0</v>
      </c>
      <c r="G12" s="75">
        <v>0</v>
      </c>
      <c r="H12" s="82">
        <v>0</v>
      </c>
      <c r="I12" s="50">
        <f>C12-H12</f>
        <v>300</v>
      </c>
      <c r="J12" s="15"/>
      <c r="K12" s="17"/>
    </row>
    <row r="13" spans="1:14" s="14" customFormat="1" ht="23.25" customHeight="1" x14ac:dyDescent="0.3">
      <c r="A13" s="163" t="s">
        <v>141</v>
      </c>
      <c r="B13" s="64" t="s">
        <v>36</v>
      </c>
      <c r="C13" s="72">
        <f>SUM(C14:C16)</f>
        <v>2100</v>
      </c>
      <c r="D13" s="24">
        <f t="shared" ref="D13:H13" si="3">SUM(D14:D16)</f>
        <v>2100</v>
      </c>
      <c r="E13" s="24">
        <f t="shared" si="3"/>
        <v>0</v>
      </c>
      <c r="F13" s="24">
        <f t="shared" si="3"/>
        <v>0</v>
      </c>
      <c r="G13" s="73">
        <f t="shared" si="3"/>
        <v>0</v>
      </c>
      <c r="H13" s="81">
        <f t="shared" si="3"/>
        <v>0</v>
      </c>
      <c r="I13" s="49">
        <f>SUM(I14:I16)</f>
        <v>2100</v>
      </c>
      <c r="J13" s="86"/>
      <c r="K13" s="25"/>
    </row>
    <row r="14" spans="1:14" s="14" customFormat="1" ht="23.25" customHeight="1" x14ac:dyDescent="0.3">
      <c r="A14" s="163"/>
      <c r="B14" s="65" t="s">
        <v>142</v>
      </c>
      <c r="C14" s="74">
        <f>SUM(D14:G14)</f>
        <v>800</v>
      </c>
      <c r="D14" s="16">
        <v>800</v>
      </c>
      <c r="E14" s="16">
        <v>0</v>
      </c>
      <c r="F14" s="16">
        <v>0</v>
      </c>
      <c r="G14" s="75">
        <v>0</v>
      </c>
      <c r="H14" s="82">
        <v>0</v>
      </c>
      <c r="I14" s="50">
        <f>C14-H14</f>
        <v>800</v>
      </c>
      <c r="J14" s="15"/>
      <c r="K14" s="17"/>
    </row>
    <row r="15" spans="1:14" s="14" customFormat="1" ht="23.25" customHeight="1" x14ac:dyDescent="0.3">
      <c r="A15" s="163"/>
      <c r="B15" s="65" t="s">
        <v>143</v>
      </c>
      <c r="C15" s="74">
        <f>SUM(D15:G15)</f>
        <v>500</v>
      </c>
      <c r="D15" s="16">
        <v>500</v>
      </c>
      <c r="E15" s="16">
        <v>0</v>
      </c>
      <c r="F15" s="16">
        <v>0</v>
      </c>
      <c r="G15" s="75">
        <v>0</v>
      </c>
      <c r="H15" s="82">
        <v>0</v>
      </c>
      <c r="I15" s="50">
        <f>C15-H15</f>
        <v>500</v>
      </c>
      <c r="J15" s="15"/>
      <c r="K15" s="17"/>
    </row>
    <row r="16" spans="1:14" s="14" customFormat="1" ht="23.25" customHeight="1" x14ac:dyDescent="0.3">
      <c r="A16" s="162"/>
      <c r="B16" s="65" t="s">
        <v>144</v>
      </c>
      <c r="C16" s="74">
        <f>SUM(D16:G16)</f>
        <v>800</v>
      </c>
      <c r="D16" s="16">
        <v>800</v>
      </c>
      <c r="E16" s="16">
        <v>0</v>
      </c>
      <c r="F16" s="16">
        <v>0</v>
      </c>
      <c r="G16" s="75">
        <v>0</v>
      </c>
      <c r="H16" s="82">
        <v>0</v>
      </c>
      <c r="I16" s="50">
        <f>C16-H16</f>
        <v>800</v>
      </c>
      <c r="J16" s="15"/>
      <c r="K16" s="17"/>
    </row>
    <row r="17" spans="1:11" s="14" customFormat="1" ht="23.25" customHeight="1" x14ac:dyDescent="0.3">
      <c r="A17" s="164" t="s">
        <v>149</v>
      </c>
      <c r="B17" s="64" t="s">
        <v>36</v>
      </c>
      <c r="C17" s="72">
        <f>SUM(C18)</f>
        <v>70000</v>
      </c>
      <c r="D17" s="24">
        <f t="shared" ref="D17:H17" si="4">SUM(D18)</f>
        <v>70000</v>
      </c>
      <c r="E17" s="24">
        <f t="shared" si="4"/>
        <v>0</v>
      </c>
      <c r="F17" s="24">
        <f t="shared" si="4"/>
        <v>0</v>
      </c>
      <c r="G17" s="73">
        <f t="shared" si="4"/>
        <v>0</v>
      </c>
      <c r="H17" s="81">
        <f t="shared" si="4"/>
        <v>0</v>
      </c>
      <c r="I17" s="49">
        <f>SUM(I18)</f>
        <v>70000</v>
      </c>
      <c r="J17" s="86"/>
      <c r="K17" s="25"/>
    </row>
    <row r="18" spans="1:11" s="14" customFormat="1" ht="23.25" customHeight="1" thickBot="1" x14ac:dyDescent="0.35">
      <c r="A18" s="157"/>
      <c r="B18" s="67" t="s">
        <v>145</v>
      </c>
      <c r="C18" s="78">
        <f>SUM(D18:G18)</f>
        <v>70000</v>
      </c>
      <c r="D18" s="20">
        <v>70000</v>
      </c>
      <c r="E18" s="20">
        <v>0</v>
      </c>
      <c r="F18" s="20">
        <v>0</v>
      </c>
      <c r="G18" s="79">
        <v>0</v>
      </c>
      <c r="H18" s="84">
        <v>0</v>
      </c>
      <c r="I18" s="54">
        <f>C18-H18</f>
        <v>70000</v>
      </c>
      <c r="J18" s="19"/>
      <c r="K18" s="22"/>
    </row>
    <row r="19" spans="1:11" ht="20.25" customHeight="1" x14ac:dyDescent="0.3"/>
    <row r="20" spans="1:11" ht="20.25" customHeight="1" x14ac:dyDescent="0.3"/>
    <row r="21" spans="1:11" ht="20.25" customHeight="1" x14ac:dyDescent="0.3"/>
    <row r="22" spans="1:11" ht="20.25" customHeight="1" x14ac:dyDescent="0.3"/>
    <row r="23" spans="1:11" ht="20.25" customHeight="1" x14ac:dyDescent="0.3"/>
    <row r="24" spans="1:11" ht="20.25" customHeight="1" x14ac:dyDescent="0.3"/>
    <row r="25" spans="1:11" ht="20.25" customHeight="1" x14ac:dyDescent="0.3"/>
    <row r="26" spans="1:11" ht="20.25" customHeight="1" x14ac:dyDescent="0.3"/>
  </sheetData>
  <mergeCells count="14">
    <mergeCell ref="A6:A8"/>
    <mergeCell ref="A9:A12"/>
    <mergeCell ref="A13:A16"/>
    <mergeCell ref="A17:A18"/>
    <mergeCell ref="J2:K2"/>
    <mergeCell ref="K3:K4"/>
    <mergeCell ref="A1:J1"/>
    <mergeCell ref="A2:D2"/>
    <mergeCell ref="A3:A4"/>
    <mergeCell ref="H3:H4"/>
    <mergeCell ref="I3:I4"/>
    <mergeCell ref="J3:J4"/>
    <mergeCell ref="B3:B4"/>
    <mergeCell ref="C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38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O10" sqref="O10"/>
    </sheetView>
  </sheetViews>
  <sheetFormatPr defaultRowHeight="16.5" x14ac:dyDescent="0.3"/>
  <cols>
    <col min="1" max="1" width="9.625" bestFit="1" customWidth="1"/>
    <col min="2" max="2" width="21.125" bestFit="1" customWidth="1"/>
    <col min="3" max="7" width="11.625" customWidth="1"/>
    <col min="8" max="9" width="12.5" customWidth="1"/>
  </cols>
  <sheetData>
    <row r="1" spans="1:14" ht="31.5" customHeight="1" x14ac:dyDescent="0.3">
      <c r="A1" s="167" t="s">
        <v>19</v>
      </c>
      <c r="B1" s="167"/>
      <c r="C1" s="167"/>
      <c r="D1" s="167"/>
      <c r="E1" s="167"/>
      <c r="F1" s="167"/>
      <c r="G1" s="167"/>
      <c r="H1" s="167"/>
      <c r="I1" s="167"/>
      <c r="J1" s="167"/>
    </row>
    <row r="2" spans="1:14" ht="21.75" customHeight="1" thickBot="1" x14ac:dyDescent="0.35">
      <c r="A2" s="170" t="s">
        <v>22</v>
      </c>
      <c r="B2" s="170"/>
      <c r="C2" s="170"/>
      <c r="D2" s="170"/>
      <c r="E2" s="5"/>
      <c r="F2" s="5"/>
      <c r="G2" s="5"/>
      <c r="H2" s="5"/>
      <c r="I2" s="5"/>
      <c r="J2" s="179" t="s">
        <v>20</v>
      </c>
      <c r="K2" s="179"/>
    </row>
    <row r="3" spans="1:14" s="7" customFormat="1" ht="20.25" customHeight="1" x14ac:dyDescent="0.3">
      <c r="A3" s="150" t="s">
        <v>29</v>
      </c>
      <c r="B3" s="175" t="s">
        <v>176</v>
      </c>
      <c r="C3" s="154" t="s">
        <v>177</v>
      </c>
      <c r="D3" s="171"/>
      <c r="E3" s="171"/>
      <c r="F3" s="171"/>
      <c r="G3" s="172"/>
      <c r="H3" s="152" t="s">
        <v>4</v>
      </c>
      <c r="I3" s="173" t="s">
        <v>178</v>
      </c>
      <c r="J3" s="168" t="s">
        <v>18</v>
      </c>
      <c r="K3" s="165" t="s">
        <v>17</v>
      </c>
    </row>
    <row r="4" spans="1:14" s="7" customFormat="1" ht="20.25" customHeight="1" thickBot="1" x14ac:dyDescent="0.35">
      <c r="A4" s="151"/>
      <c r="B4" s="176"/>
      <c r="C4" s="68" t="s">
        <v>5</v>
      </c>
      <c r="D4" s="9" t="s">
        <v>1</v>
      </c>
      <c r="E4" s="9" t="s">
        <v>2</v>
      </c>
      <c r="F4" s="9" t="s">
        <v>3</v>
      </c>
      <c r="G4" s="69" t="s">
        <v>15</v>
      </c>
      <c r="H4" s="153"/>
      <c r="I4" s="174"/>
      <c r="J4" s="169"/>
      <c r="K4" s="166"/>
    </row>
    <row r="5" spans="1:14" s="14" customFormat="1" ht="23.25" customHeight="1" thickTop="1" x14ac:dyDescent="0.3">
      <c r="A5" s="23" t="s">
        <v>5</v>
      </c>
      <c r="B5" s="63"/>
      <c r="C5" s="70">
        <f t="shared" ref="C5:I5" si="0">C6</f>
        <v>93467</v>
      </c>
      <c r="D5" s="11">
        <f t="shared" si="0"/>
        <v>93467</v>
      </c>
      <c r="E5" s="11">
        <f t="shared" si="0"/>
        <v>0</v>
      </c>
      <c r="F5" s="11">
        <f t="shared" si="0"/>
        <v>0</v>
      </c>
      <c r="G5" s="71">
        <f t="shared" si="0"/>
        <v>0</v>
      </c>
      <c r="H5" s="80">
        <f t="shared" si="0"/>
        <v>0</v>
      </c>
      <c r="I5" s="48">
        <f t="shared" si="0"/>
        <v>93467</v>
      </c>
      <c r="J5" s="85"/>
      <c r="K5" s="13"/>
    </row>
    <row r="6" spans="1:14" s="14" customFormat="1" ht="23.25" customHeight="1" x14ac:dyDescent="0.3">
      <c r="A6" s="164" t="s">
        <v>135</v>
      </c>
      <c r="B6" s="64" t="s">
        <v>36</v>
      </c>
      <c r="C6" s="72">
        <f>SUM(C7:C30)</f>
        <v>93467</v>
      </c>
      <c r="D6" s="24">
        <f t="shared" ref="D6:H6" si="1">SUM(D7:D30)</f>
        <v>93467</v>
      </c>
      <c r="E6" s="24">
        <f t="shared" si="1"/>
        <v>0</v>
      </c>
      <c r="F6" s="24">
        <f t="shared" si="1"/>
        <v>0</v>
      </c>
      <c r="G6" s="73">
        <f t="shared" si="1"/>
        <v>0</v>
      </c>
      <c r="H6" s="81">
        <f t="shared" si="1"/>
        <v>0</v>
      </c>
      <c r="I6" s="49">
        <f>SUM(I7:I30)</f>
        <v>93467</v>
      </c>
      <c r="J6" s="86"/>
      <c r="K6" s="25"/>
    </row>
    <row r="7" spans="1:14" s="14" customFormat="1" ht="23.25" customHeight="1" x14ac:dyDescent="0.3">
      <c r="A7" s="163"/>
      <c r="B7" s="65" t="s">
        <v>150</v>
      </c>
      <c r="C7" s="74">
        <f>SUM(D7:G7)</f>
        <v>3099</v>
      </c>
      <c r="D7" s="16">
        <v>3099</v>
      </c>
      <c r="E7" s="16">
        <v>0</v>
      </c>
      <c r="F7" s="16">
        <v>0</v>
      </c>
      <c r="G7" s="75">
        <v>0</v>
      </c>
      <c r="H7" s="82">
        <v>0</v>
      </c>
      <c r="I7" s="50">
        <f>C7-H7</f>
        <v>3099</v>
      </c>
      <c r="J7" s="15"/>
      <c r="K7" s="109" t="s">
        <v>174</v>
      </c>
    </row>
    <row r="8" spans="1:14" s="14" customFormat="1" ht="23.25" customHeight="1" x14ac:dyDescent="0.3">
      <c r="A8" s="163"/>
      <c r="B8" s="65" t="s">
        <v>151</v>
      </c>
      <c r="C8" s="74">
        <f t="shared" ref="C8:C30" si="2">SUM(D8:G8)</f>
        <v>3000</v>
      </c>
      <c r="D8" s="16">
        <v>3000</v>
      </c>
      <c r="E8" s="16">
        <v>0</v>
      </c>
      <c r="F8" s="16">
        <v>0</v>
      </c>
      <c r="G8" s="75">
        <v>0</v>
      </c>
      <c r="H8" s="82">
        <v>0</v>
      </c>
      <c r="I8" s="50">
        <f t="shared" ref="I8:I29" si="3">C8-H8</f>
        <v>3000</v>
      </c>
      <c r="J8" s="15"/>
      <c r="K8" s="109"/>
    </row>
    <row r="9" spans="1:14" s="14" customFormat="1" ht="23.25" customHeight="1" x14ac:dyDescent="0.3">
      <c r="A9" s="163"/>
      <c r="B9" s="99" t="s">
        <v>152</v>
      </c>
      <c r="C9" s="74">
        <f t="shared" si="2"/>
        <v>400</v>
      </c>
      <c r="D9" s="92">
        <v>400</v>
      </c>
      <c r="E9" s="16">
        <v>0</v>
      </c>
      <c r="F9" s="16">
        <v>0</v>
      </c>
      <c r="G9" s="75">
        <v>0</v>
      </c>
      <c r="H9" s="82">
        <v>0</v>
      </c>
      <c r="I9" s="50">
        <f t="shared" si="3"/>
        <v>400</v>
      </c>
      <c r="J9" s="102"/>
      <c r="K9" s="109"/>
    </row>
    <row r="10" spans="1:14" s="14" customFormat="1" ht="23.25" customHeight="1" x14ac:dyDescent="0.3">
      <c r="A10" s="163"/>
      <c r="B10" s="65" t="s">
        <v>153</v>
      </c>
      <c r="C10" s="74">
        <f t="shared" si="2"/>
        <v>5000</v>
      </c>
      <c r="D10" s="16">
        <v>5000</v>
      </c>
      <c r="E10" s="16">
        <v>0</v>
      </c>
      <c r="F10" s="16">
        <v>0</v>
      </c>
      <c r="G10" s="75">
        <v>0</v>
      </c>
      <c r="H10" s="82">
        <v>0</v>
      </c>
      <c r="I10" s="50">
        <f t="shared" si="3"/>
        <v>5000</v>
      </c>
      <c r="J10" s="15"/>
      <c r="K10" s="109"/>
    </row>
    <row r="11" spans="1:14" s="14" customFormat="1" ht="23.25" customHeight="1" x14ac:dyDescent="0.3">
      <c r="A11" s="163"/>
      <c r="B11" s="65" t="s">
        <v>154</v>
      </c>
      <c r="C11" s="74">
        <f t="shared" si="2"/>
        <v>2500</v>
      </c>
      <c r="D11" s="16">
        <v>2500</v>
      </c>
      <c r="E11" s="16">
        <v>0</v>
      </c>
      <c r="F11" s="16">
        <v>0</v>
      </c>
      <c r="G11" s="75">
        <v>0</v>
      </c>
      <c r="H11" s="82">
        <v>0</v>
      </c>
      <c r="I11" s="50">
        <f t="shared" si="3"/>
        <v>2500</v>
      </c>
      <c r="J11" s="15"/>
      <c r="K11" s="109"/>
      <c r="N11" s="14" t="s">
        <v>42</v>
      </c>
    </row>
    <row r="12" spans="1:14" s="14" customFormat="1" ht="23.25" customHeight="1" x14ac:dyDescent="0.3">
      <c r="A12" s="163"/>
      <c r="B12" s="65" t="s">
        <v>155</v>
      </c>
      <c r="C12" s="74">
        <f t="shared" si="2"/>
        <v>400</v>
      </c>
      <c r="D12" s="16">
        <v>400</v>
      </c>
      <c r="E12" s="16">
        <v>0</v>
      </c>
      <c r="F12" s="16">
        <v>0</v>
      </c>
      <c r="G12" s="75">
        <v>0</v>
      </c>
      <c r="H12" s="82">
        <v>0</v>
      </c>
      <c r="I12" s="50">
        <f t="shared" si="3"/>
        <v>400</v>
      </c>
      <c r="J12" s="15"/>
      <c r="K12" s="109"/>
    </row>
    <row r="13" spans="1:14" s="14" customFormat="1" ht="23.25" customHeight="1" x14ac:dyDescent="0.3">
      <c r="A13" s="163"/>
      <c r="B13" s="65" t="s">
        <v>156</v>
      </c>
      <c r="C13" s="74">
        <f t="shared" si="2"/>
        <v>640</v>
      </c>
      <c r="D13" s="16">
        <v>640</v>
      </c>
      <c r="E13" s="16">
        <v>0</v>
      </c>
      <c r="F13" s="16">
        <v>0</v>
      </c>
      <c r="G13" s="75">
        <v>0</v>
      </c>
      <c r="H13" s="82">
        <v>0</v>
      </c>
      <c r="I13" s="50">
        <f t="shared" si="3"/>
        <v>640</v>
      </c>
      <c r="J13" s="15"/>
      <c r="K13" s="109"/>
    </row>
    <row r="14" spans="1:14" s="14" customFormat="1" ht="23.25" customHeight="1" x14ac:dyDescent="0.3">
      <c r="A14" s="163"/>
      <c r="B14" s="65" t="s">
        <v>157</v>
      </c>
      <c r="C14" s="74">
        <f t="shared" si="2"/>
        <v>21840</v>
      </c>
      <c r="D14" s="16">
        <v>21840</v>
      </c>
      <c r="E14" s="16">
        <v>0</v>
      </c>
      <c r="F14" s="16">
        <v>0</v>
      </c>
      <c r="G14" s="75">
        <v>0</v>
      </c>
      <c r="H14" s="82">
        <v>0</v>
      </c>
      <c r="I14" s="50">
        <f t="shared" si="3"/>
        <v>21840</v>
      </c>
      <c r="J14" s="15"/>
      <c r="K14" s="109"/>
    </row>
    <row r="15" spans="1:14" s="14" customFormat="1" ht="23.25" customHeight="1" x14ac:dyDescent="0.3">
      <c r="A15" s="163"/>
      <c r="B15" s="65" t="s">
        <v>158</v>
      </c>
      <c r="C15" s="74">
        <f t="shared" si="2"/>
        <v>7020</v>
      </c>
      <c r="D15" s="16">
        <v>7020</v>
      </c>
      <c r="E15" s="16">
        <v>0</v>
      </c>
      <c r="F15" s="16">
        <v>0</v>
      </c>
      <c r="G15" s="75">
        <v>0</v>
      </c>
      <c r="H15" s="82">
        <v>0</v>
      </c>
      <c r="I15" s="50">
        <f t="shared" si="3"/>
        <v>7020</v>
      </c>
      <c r="J15" s="15"/>
      <c r="K15" s="109"/>
    </row>
    <row r="16" spans="1:14" s="14" customFormat="1" ht="23.25" customHeight="1" x14ac:dyDescent="0.3">
      <c r="A16" s="163"/>
      <c r="B16" s="65" t="s">
        <v>159</v>
      </c>
      <c r="C16" s="74">
        <f t="shared" si="2"/>
        <v>1800</v>
      </c>
      <c r="D16" s="16">
        <v>1800</v>
      </c>
      <c r="E16" s="16">
        <v>0</v>
      </c>
      <c r="F16" s="16">
        <v>0</v>
      </c>
      <c r="G16" s="75">
        <v>0</v>
      </c>
      <c r="H16" s="82">
        <v>0</v>
      </c>
      <c r="I16" s="50">
        <f t="shared" si="3"/>
        <v>1800</v>
      </c>
      <c r="J16" s="15"/>
      <c r="K16" s="109"/>
    </row>
    <row r="17" spans="1:11" s="14" customFormat="1" ht="23.25" customHeight="1" x14ac:dyDescent="0.3">
      <c r="A17" s="163"/>
      <c r="B17" s="65" t="s">
        <v>160</v>
      </c>
      <c r="C17" s="74">
        <f t="shared" si="2"/>
        <v>200</v>
      </c>
      <c r="D17" s="16">
        <v>200</v>
      </c>
      <c r="E17" s="16">
        <v>0</v>
      </c>
      <c r="F17" s="16">
        <v>0</v>
      </c>
      <c r="G17" s="75">
        <v>0</v>
      </c>
      <c r="H17" s="82">
        <v>0</v>
      </c>
      <c r="I17" s="50">
        <f t="shared" si="3"/>
        <v>200</v>
      </c>
      <c r="J17" s="15"/>
      <c r="K17" s="109"/>
    </row>
    <row r="18" spans="1:11" s="14" customFormat="1" ht="23.25" customHeight="1" x14ac:dyDescent="0.3">
      <c r="A18" s="163"/>
      <c r="B18" s="65" t="s">
        <v>161</v>
      </c>
      <c r="C18" s="74">
        <f t="shared" si="2"/>
        <v>24000</v>
      </c>
      <c r="D18" s="16">
        <v>24000</v>
      </c>
      <c r="E18" s="16">
        <v>0</v>
      </c>
      <c r="F18" s="16">
        <v>0</v>
      </c>
      <c r="G18" s="75">
        <v>0</v>
      </c>
      <c r="H18" s="82">
        <v>0</v>
      </c>
      <c r="I18" s="50">
        <f t="shared" si="3"/>
        <v>24000</v>
      </c>
      <c r="J18" s="15"/>
      <c r="K18" s="89" t="s">
        <v>175</v>
      </c>
    </row>
    <row r="19" spans="1:11" s="14" customFormat="1" ht="23.25" customHeight="1" x14ac:dyDescent="0.3">
      <c r="A19" s="163"/>
      <c r="B19" s="65" t="s">
        <v>162</v>
      </c>
      <c r="C19" s="74">
        <f t="shared" si="2"/>
        <v>3600</v>
      </c>
      <c r="D19" s="16">
        <v>3600</v>
      </c>
      <c r="E19" s="16">
        <v>0</v>
      </c>
      <c r="F19" s="16">
        <v>0</v>
      </c>
      <c r="G19" s="75">
        <v>0</v>
      </c>
      <c r="H19" s="82">
        <v>0</v>
      </c>
      <c r="I19" s="50">
        <f t="shared" si="3"/>
        <v>3600</v>
      </c>
      <c r="J19" s="15"/>
      <c r="K19" s="17"/>
    </row>
    <row r="20" spans="1:11" s="14" customFormat="1" ht="23.25" customHeight="1" x14ac:dyDescent="0.3">
      <c r="A20" s="163"/>
      <c r="B20" s="65" t="s">
        <v>163</v>
      </c>
      <c r="C20" s="74">
        <f t="shared" si="2"/>
        <v>960</v>
      </c>
      <c r="D20" s="16">
        <v>960</v>
      </c>
      <c r="E20" s="16">
        <v>0</v>
      </c>
      <c r="F20" s="16">
        <v>0</v>
      </c>
      <c r="G20" s="75">
        <v>0</v>
      </c>
      <c r="H20" s="82">
        <v>0</v>
      </c>
      <c r="I20" s="50">
        <f t="shared" si="3"/>
        <v>960</v>
      </c>
      <c r="J20" s="15"/>
      <c r="K20" s="17"/>
    </row>
    <row r="21" spans="1:11" s="14" customFormat="1" ht="23.25" customHeight="1" x14ac:dyDescent="0.3">
      <c r="A21" s="163"/>
      <c r="B21" s="65" t="s">
        <v>164</v>
      </c>
      <c r="C21" s="74">
        <f t="shared" si="2"/>
        <v>420</v>
      </c>
      <c r="D21" s="16">
        <v>420</v>
      </c>
      <c r="E21" s="16">
        <v>0</v>
      </c>
      <c r="F21" s="16">
        <v>0</v>
      </c>
      <c r="G21" s="75">
        <v>0</v>
      </c>
      <c r="H21" s="82">
        <v>0</v>
      </c>
      <c r="I21" s="50">
        <f t="shared" si="3"/>
        <v>420</v>
      </c>
      <c r="J21" s="15"/>
      <c r="K21" s="17"/>
    </row>
    <row r="22" spans="1:11" s="14" customFormat="1" ht="23.25" customHeight="1" x14ac:dyDescent="0.3">
      <c r="A22" s="163"/>
      <c r="B22" s="65" t="s">
        <v>165</v>
      </c>
      <c r="C22" s="74">
        <f t="shared" si="2"/>
        <v>600</v>
      </c>
      <c r="D22" s="16">
        <v>600</v>
      </c>
      <c r="E22" s="16">
        <v>0</v>
      </c>
      <c r="F22" s="16">
        <v>0</v>
      </c>
      <c r="G22" s="75">
        <v>0</v>
      </c>
      <c r="H22" s="82">
        <v>0</v>
      </c>
      <c r="I22" s="50">
        <f t="shared" si="3"/>
        <v>600</v>
      </c>
      <c r="J22" s="15"/>
      <c r="K22" s="17"/>
    </row>
    <row r="23" spans="1:11" s="14" customFormat="1" ht="23.25" customHeight="1" x14ac:dyDescent="0.3">
      <c r="A23" s="163"/>
      <c r="B23" s="65" t="s">
        <v>166</v>
      </c>
      <c r="C23" s="74">
        <f t="shared" si="2"/>
        <v>100</v>
      </c>
      <c r="D23" s="16">
        <v>100</v>
      </c>
      <c r="E23" s="16">
        <v>0</v>
      </c>
      <c r="F23" s="16">
        <v>0</v>
      </c>
      <c r="G23" s="75">
        <v>0</v>
      </c>
      <c r="H23" s="82">
        <v>0</v>
      </c>
      <c r="I23" s="50">
        <f t="shared" si="3"/>
        <v>100</v>
      </c>
      <c r="J23" s="15"/>
      <c r="K23" s="17"/>
    </row>
    <row r="24" spans="1:11" s="14" customFormat="1" ht="23.25" customHeight="1" x14ac:dyDescent="0.3">
      <c r="A24" s="163"/>
      <c r="B24" s="65" t="s">
        <v>167</v>
      </c>
      <c r="C24" s="74">
        <f t="shared" si="2"/>
        <v>1200</v>
      </c>
      <c r="D24" s="16">
        <v>1200</v>
      </c>
      <c r="E24" s="16">
        <v>0</v>
      </c>
      <c r="F24" s="16">
        <v>0</v>
      </c>
      <c r="G24" s="75">
        <v>0</v>
      </c>
      <c r="H24" s="82">
        <v>0</v>
      </c>
      <c r="I24" s="50">
        <f t="shared" si="3"/>
        <v>1200</v>
      </c>
      <c r="J24" s="15"/>
      <c r="K24" s="17"/>
    </row>
    <row r="25" spans="1:11" s="14" customFormat="1" ht="23.25" customHeight="1" x14ac:dyDescent="0.3">
      <c r="A25" s="163"/>
      <c r="B25" s="65" t="s">
        <v>168</v>
      </c>
      <c r="C25" s="74">
        <f t="shared" si="2"/>
        <v>720</v>
      </c>
      <c r="D25" s="16">
        <v>720</v>
      </c>
      <c r="E25" s="16">
        <v>0</v>
      </c>
      <c r="F25" s="16">
        <v>0</v>
      </c>
      <c r="G25" s="75">
        <v>0</v>
      </c>
      <c r="H25" s="82">
        <v>0</v>
      </c>
      <c r="I25" s="50">
        <f>C25-H25</f>
        <v>720</v>
      </c>
      <c r="J25" s="15"/>
      <c r="K25" s="17"/>
    </row>
    <row r="26" spans="1:11" s="14" customFormat="1" ht="23.25" customHeight="1" x14ac:dyDescent="0.3">
      <c r="A26" s="163"/>
      <c r="B26" s="65" t="s">
        <v>169</v>
      </c>
      <c r="C26" s="74">
        <f t="shared" si="2"/>
        <v>5000</v>
      </c>
      <c r="D26" s="16">
        <v>5000</v>
      </c>
      <c r="E26" s="16">
        <v>0</v>
      </c>
      <c r="F26" s="16">
        <v>0</v>
      </c>
      <c r="G26" s="75">
        <v>0</v>
      </c>
      <c r="H26" s="82">
        <v>0</v>
      </c>
      <c r="I26" s="50">
        <f t="shared" si="3"/>
        <v>5000</v>
      </c>
      <c r="J26" s="15"/>
      <c r="K26" s="17"/>
    </row>
    <row r="27" spans="1:11" s="14" customFormat="1" ht="23.25" customHeight="1" x14ac:dyDescent="0.3">
      <c r="A27" s="163"/>
      <c r="B27" s="65" t="s">
        <v>170</v>
      </c>
      <c r="C27" s="74">
        <f t="shared" si="2"/>
        <v>1500</v>
      </c>
      <c r="D27" s="16">
        <v>1500</v>
      </c>
      <c r="E27" s="16">
        <v>0</v>
      </c>
      <c r="F27" s="16">
        <v>0</v>
      </c>
      <c r="G27" s="75">
        <v>0</v>
      </c>
      <c r="H27" s="82">
        <v>0</v>
      </c>
      <c r="I27" s="50">
        <f t="shared" si="3"/>
        <v>1500</v>
      </c>
      <c r="J27" s="15"/>
      <c r="K27" s="17"/>
    </row>
    <row r="28" spans="1:11" s="14" customFormat="1" ht="23.25" customHeight="1" x14ac:dyDescent="0.3">
      <c r="A28" s="163"/>
      <c r="B28" s="65" t="s">
        <v>171</v>
      </c>
      <c r="C28" s="74">
        <f t="shared" si="2"/>
        <v>1500</v>
      </c>
      <c r="D28" s="16">
        <v>1500</v>
      </c>
      <c r="E28" s="16">
        <v>0</v>
      </c>
      <c r="F28" s="16">
        <v>0</v>
      </c>
      <c r="G28" s="75">
        <v>0</v>
      </c>
      <c r="H28" s="82">
        <v>0</v>
      </c>
      <c r="I28" s="50">
        <f t="shared" si="3"/>
        <v>1500</v>
      </c>
      <c r="J28" s="15"/>
      <c r="K28" s="17"/>
    </row>
    <row r="29" spans="1:11" s="14" customFormat="1" ht="23.25" customHeight="1" x14ac:dyDescent="0.3">
      <c r="A29" s="163"/>
      <c r="B29" s="65" t="s">
        <v>172</v>
      </c>
      <c r="C29" s="74">
        <f t="shared" si="2"/>
        <v>6000</v>
      </c>
      <c r="D29" s="16">
        <v>6000</v>
      </c>
      <c r="E29" s="16">
        <v>0</v>
      </c>
      <c r="F29" s="16">
        <v>0</v>
      </c>
      <c r="G29" s="75">
        <v>0</v>
      </c>
      <c r="H29" s="82">
        <v>0</v>
      </c>
      <c r="I29" s="50">
        <f t="shared" si="3"/>
        <v>6000</v>
      </c>
      <c r="J29" s="15"/>
      <c r="K29" s="17"/>
    </row>
    <row r="30" spans="1:11" s="14" customFormat="1" ht="23.25" customHeight="1" thickBot="1" x14ac:dyDescent="0.35">
      <c r="A30" s="157"/>
      <c r="B30" s="67" t="s">
        <v>173</v>
      </c>
      <c r="C30" s="78">
        <f t="shared" si="2"/>
        <v>1968</v>
      </c>
      <c r="D30" s="20">
        <v>1968</v>
      </c>
      <c r="E30" s="20">
        <v>0</v>
      </c>
      <c r="F30" s="20">
        <v>0</v>
      </c>
      <c r="G30" s="79">
        <v>0</v>
      </c>
      <c r="H30" s="84">
        <v>0</v>
      </c>
      <c r="I30" s="54">
        <f>C30-H30</f>
        <v>1968</v>
      </c>
      <c r="J30" s="19"/>
      <c r="K30" s="22"/>
    </row>
    <row r="31" spans="1:11" ht="20.25" customHeight="1" x14ac:dyDescent="0.3"/>
    <row r="32" spans="1:11" ht="20.25" customHeight="1" x14ac:dyDescent="0.3"/>
    <row r="33" ht="20.25" customHeight="1" x14ac:dyDescent="0.3"/>
    <row r="34" ht="20.25" customHeight="1" x14ac:dyDescent="0.3"/>
    <row r="35" ht="20.25" customHeight="1" x14ac:dyDescent="0.3"/>
    <row r="36" ht="20.25" customHeight="1" x14ac:dyDescent="0.3"/>
    <row r="37" ht="20.25" customHeight="1" x14ac:dyDescent="0.3"/>
    <row r="38" ht="20.25" customHeight="1" x14ac:dyDescent="0.3"/>
  </sheetData>
  <mergeCells count="11">
    <mergeCell ref="A6:A30"/>
    <mergeCell ref="J2:K2"/>
    <mergeCell ref="K3:K4"/>
    <mergeCell ref="A1:J1"/>
    <mergeCell ref="A2:D2"/>
    <mergeCell ref="A3:A4"/>
    <mergeCell ref="H3:H4"/>
    <mergeCell ref="I3:I4"/>
    <mergeCell ref="J3:J4"/>
    <mergeCell ref="B3:B4"/>
    <mergeCell ref="C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2</vt:i4>
      </vt:variant>
    </vt:vector>
  </HeadingPairs>
  <TitlesOfParts>
    <vt:vector size="11" baseType="lpstr">
      <vt:lpstr>예산총괄</vt:lpstr>
      <vt:lpstr>하수도관리</vt:lpstr>
      <vt:lpstr>처리장관리</vt:lpstr>
      <vt:lpstr>물재이용</vt:lpstr>
      <vt:lpstr>마을하수도</vt:lpstr>
      <vt:lpstr>마을하수처리시설</vt:lpstr>
      <vt:lpstr>분뇨수거</vt:lpstr>
      <vt:lpstr>분뇨처리시설</vt:lpstr>
      <vt:lpstr>분뇨처리장</vt:lpstr>
      <vt:lpstr>예산총괄!Print_Area</vt:lpstr>
      <vt:lpstr>예산총괄!Print_Titles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2021-12-29T04:34:08Z</cp:lastPrinted>
  <dcterms:created xsi:type="dcterms:W3CDTF">2021-12-27T00:39:24Z</dcterms:created>
  <dcterms:modified xsi:type="dcterms:W3CDTF">2021-12-29T04:42:44Z</dcterms:modified>
</cp:coreProperties>
</file>