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 firstSheet="3" activeTab="7"/>
  </bookViews>
  <sheets>
    <sheet name="1. 주택 현황 및 보급률" sheetId="1" r:id="rId1"/>
    <sheet name="2. 건축연도별 주택" sheetId="2" r:id="rId2"/>
    <sheet name="3. 건축허가(동수)" sheetId="3" r:id="rId3"/>
    <sheet name="4. 건축허가(면적)" sheetId="4" r:id="rId4"/>
    <sheet name="5. 토지거래 허가" sheetId="5" r:id="rId5"/>
    <sheet name="6. 토지거래 현황" sheetId="6" r:id="rId6"/>
    <sheet name="7. 용도지역" sheetId="7" r:id="rId7"/>
    <sheet name="8. 용도지구" sheetId="8" r:id="rId8"/>
    <sheet name="9. 공원" sheetId="9" r:id="rId9"/>
    <sheet name="10. 도로" sheetId="10" r:id="rId10"/>
    <sheet name="11. 교량" sheetId="11" r:id="rId11"/>
    <sheet name="12.건설장비" sheetId="12" r:id="rId12"/>
    <sheet name="13.지가변동률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0" l="1"/>
  <c r="T12" i="10"/>
  <c r="P12" i="10"/>
  <c r="O12" i="10"/>
  <c r="K12" i="10"/>
  <c r="J12" i="10"/>
  <c r="F12" i="10"/>
  <c r="C12" i="10"/>
  <c r="B12" i="10"/>
  <c r="E12" i="10" l="1"/>
  <c r="D12" i="10"/>
  <c r="AD27" i="7" l="1"/>
  <c r="AJ27" i="7" s="1"/>
  <c r="Y27" i="7"/>
  <c r="U27" i="7"/>
  <c r="P27" i="7"/>
  <c r="K27" i="7"/>
  <c r="G27" i="7" s="1"/>
  <c r="F27" i="7" s="1"/>
  <c r="E27" i="7" s="1"/>
  <c r="H27" i="7"/>
  <c r="B27" i="7"/>
  <c r="AJ26" i="7"/>
  <c r="AD26" i="7"/>
  <c r="Y26" i="7"/>
  <c r="U26" i="7"/>
  <c r="P26" i="7"/>
  <c r="K26" i="7"/>
  <c r="H26" i="7"/>
  <c r="G26" i="7" s="1"/>
  <c r="F26" i="7" s="1"/>
  <c r="E26" i="7" s="1"/>
  <c r="B26" i="7"/>
  <c r="AD25" i="7"/>
  <c r="AJ25" i="7" s="1"/>
  <c r="Y25" i="7"/>
  <c r="U25" i="7"/>
  <c r="P25" i="7"/>
  <c r="K25" i="7"/>
  <c r="H25" i="7"/>
  <c r="G25" i="7"/>
  <c r="F25" i="7" s="1"/>
  <c r="E25" i="7" s="1"/>
  <c r="B25" i="7"/>
  <c r="AD24" i="7"/>
  <c r="AJ24" i="7" s="1"/>
  <c r="Y24" i="7"/>
  <c r="U24" i="7"/>
  <c r="P24" i="7"/>
  <c r="K24" i="7"/>
  <c r="H24" i="7"/>
  <c r="G24" i="7"/>
  <c r="F24" i="7"/>
  <c r="E24" i="7" s="1"/>
  <c r="B24" i="7"/>
  <c r="AD23" i="7"/>
  <c r="AJ23" i="7" s="1"/>
  <c r="Y23" i="7"/>
  <c r="U23" i="7"/>
  <c r="F23" i="7" s="1"/>
  <c r="E23" i="7" s="1"/>
  <c r="P23" i="7"/>
  <c r="K23" i="7"/>
  <c r="H23" i="7"/>
  <c r="G23" i="7"/>
  <c r="B23" i="7"/>
  <c r="AJ22" i="7"/>
  <c r="AD22" i="7"/>
  <c r="Y22" i="7"/>
  <c r="U22" i="7"/>
  <c r="P22" i="7"/>
  <c r="K22" i="7"/>
  <c r="H22" i="7"/>
  <c r="G22" i="7" s="1"/>
  <c r="F22" i="7" s="1"/>
  <c r="E22" i="7" s="1"/>
  <c r="B22" i="7"/>
  <c r="AD21" i="7"/>
  <c r="AJ21" i="7" s="1"/>
  <c r="Y21" i="7"/>
  <c r="U21" i="7"/>
  <c r="P21" i="7"/>
  <c r="K21" i="7"/>
  <c r="G21" i="7" s="1"/>
  <c r="F21" i="7" s="1"/>
  <c r="E21" i="7" s="1"/>
  <c r="H21" i="7"/>
  <c r="B21" i="7"/>
  <c r="AJ20" i="7"/>
  <c r="AD20" i="7"/>
  <c r="Y20" i="7"/>
  <c r="U20" i="7"/>
  <c r="P20" i="7"/>
  <c r="K20" i="7"/>
  <c r="H20" i="7"/>
  <c r="G20" i="7" s="1"/>
  <c r="F20" i="7" s="1"/>
  <c r="E20" i="7" s="1"/>
  <c r="B20" i="7"/>
  <c r="AD19" i="7"/>
  <c r="AJ19" i="7" s="1"/>
  <c r="Y19" i="7"/>
  <c r="U19" i="7"/>
  <c r="P19" i="7"/>
  <c r="K19" i="7"/>
  <c r="H19" i="7"/>
  <c r="G19" i="7"/>
  <c r="F19" i="7" s="1"/>
  <c r="E19" i="7" s="1"/>
  <c r="B19" i="7"/>
  <c r="AD18" i="7"/>
  <c r="AJ18" i="7" s="1"/>
  <c r="Y18" i="7"/>
  <c r="U18" i="7"/>
  <c r="P18" i="7"/>
  <c r="K18" i="7"/>
  <c r="H18" i="7"/>
  <c r="G18" i="7"/>
  <c r="F18" i="7"/>
  <c r="E18" i="7" s="1"/>
  <c r="B18" i="7"/>
  <c r="AD17" i="7"/>
  <c r="AJ17" i="7" s="1"/>
  <c r="Y17" i="7"/>
  <c r="U17" i="7"/>
  <c r="F17" i="7" s="1"/>
  <c r="E17" i="7" s="1"/>
  <c r="P17" i="7"/>
  <c r="K17" i="7"/>
  <c r="H17" i="7"/>
  <c r="G17" i="7"/>
  <c r="B17" i="7"/>
  <c r="AJ16" i="7"/>
  <c r="AD16" i="7"/>
  <c r="Y16" i="7"/>
  <c r="U16" i="7"/>
  <c r="P16" i="7"/>
  <c r="K16" i="7"/>
  <c r="H16" i="7"/>
  <c r="G16" i="7" s="1"/>
  <c r="F16" i="7" s="1"/>
  <c r="E16" i="7" s="1"/>
  <c r="B16" i="7"/>
  <c r="AD15" i="7"/>
  <c r="AJ15" i="7" s="1"/>
  <c r="Y15" i="7"/>
  <c r="U15" i="7"/>
  <c r="P15" i="7"/>
  <c r="K15" i="7"/>
  <c r="G15" i="7" s="1"/>
  <c r="F15" i="7" s="1"/>
  <c r="E15" i="7" s="1"/>
  <c r="H15" i="7"/>
  <c r="B15" i="7"/>
  <c r="AJ14" i="7"/>
  <c r="AD14" i="7"/>
  <c r="Y14" i="7"/>
  <c r="U14" i="7"/>
  <c r="P14" i="7"/>
  <c r="K14" i="7"/>
  <c r="H14" i="7"/>
  <c r="G14" i="7" s="1"/>
  <c r="F14" i="7" s="1"/>
  <c r="E14" i="7" s="1"/>
  <c r="B14" i="7"/>
  <c r="X53" i="4" l="1"/>
  <c r="Q53" i="4"/>
  <c r="J53" i="4"/>
  <c r="I53" i="4"/>
  <c r="H53" i="4"/>
  <c r="G53" i="4"/>
  <c r="F53" i="4"/>
  <c r="E53" i="4"/>
  <c r="D53" i="4"/>
  <c r="X52" i="4"/>
  <c r="Q52" i="4"/>
  <c r="J52" i="4"/>
  <c r="I52" i="4"/>
  <c r="H52" i="4"/>
  <c r="G52" i="4"/>
  <c r="F52" i="4"/>
  <c r="E52" i="4"/>
  <c r="D52" i="4"/>
  <c r="X51" i="4"/>
  <c r="Q51" i="4"/>
  <c r="J51" i="4"/>
  <c r="I51" i="4"/>
  <c r="H51" i="4"/>
  <c r="G51" i="4"/>
  <c r="F51" i="4"/>
  <c r="E51" i="4"/>
  <c r="D51" i="4"/>
  <c r="X50" i="4"/>
  <c r="Q50" i="4"/>
  <c r="J50" i="4"/>
  <c r="I50" i="4"/>
  <c r="H50" i="4"/>
  <c r="G50" i="4"/>
  <c r="F50" i="4"/>
  <c r="E50" i="4"/>
  <c r="D50" i="4"/>
  <c r="X49" i="4"/>
  <c r="Q49" i="4"/>
  <c r="J49" i="4"/>
  <c r="I49" i="4"/>
  <c r="H49" i="4"/>
  <c r="G49" i="4"/>
  <c r="F49" i="4"/>
  <c r="E49" i="4"/>
  <c r="D49" i="4"/>
  <c r="X48" i="4"/>
  <c r="Q48" i="4"/>
  <c r="J48" i="4"/>
  <c r="I48" i="4"/>
  <c r="H48" i="4"/>
  <c r="G48" i="4"/>
  <c r="F48" i="4"/>
  <c r="E48" i="4"/>
  <c r="D48" i="4"/>
  <c r="X47" i="4"/>
  <c r="Q47" i="4"/>
  <c r="J47" i="4"/>
  <c r="I47" i="4"/>
  <c r="H47" i="4"/>
  <c r="G47" i="4"/>
  <c r="F47" i="4"/>
  <c r="E47" i="4"/>
  <c r="D47" i="4"/>
  <c r="X53" i="3"/>
  <c r="Q53" i="3"/>
  <c r="J53" i="3"/>
  <c r="I53" i="3"/>
  <c r="H53" i="3"/>
  <c r="G53" i="3"/>
  <c r="F53" i="3"/>
  <c r="E53" i="3"/>
  <c r="D53" i="3"/>
  <c r="X52" i="3"/>
  <c r="Q52" i="3"/>
  <c r="J52" i="3"/>
  <c r="I52" i="3"/>
  <c r="H52" i="3"/>
  <c r="G52" i="3"/>
  <c r="F52" i="3"/>
  <c r="E52" i="3"/>
  <c r="D52" i="3"/>
  <c r="X51" i="3"/>
  <c r="Q51" i="3"/>
  <c r="J51" i="3"/>
  <c r="I51" i="3"/>
  <c r="H51" i="3"/>
  <c r="G51" i="3"/>
  <c r="F51" i="3"/>
  <c r="E51" i="3"/>
  <c r="D51" i="3"/>
  <c r="X50" i="3"/>
  <c r="Q50" i="3"/>
  <c r="J50" i="3"/>
  <c r="I50" i="3"/>
  <c r="H50" i="3"/>
  <c r="G50" i="3"/>
  <c r="F50" i="3"/>
  <c r="E50" i="3"/>
  <c r="D50" i="3"/>
  <c r="X49" i="3"/>
  <c r="Q49" i="3"/>
  <c r="J49" i="3"/>
  <c r="I49" i="3"/>
  <c r="H49" i="3"/>
  <c r="G49" i="3"/>
  <c r="F49" i="3"/>
  <c r="E49" i="3"/>
  <c r="D49" i="3"/>
  <c r="X48" i="3"/>
  <c r="Q48" i="3"/>
  <c r="J48" i="3"/>
  <c r="I48" i="3"/>
  <c r="H48" i="3"/>
  <c r="G48" i="3"/>
  <c r="F48" i="3"/>
  <c r="E48" i="3"/>
  <c r="D48" i="3"/>
  <c r="X47" i="3"/>
  <c r="Q47" i="3"/>
  <c r="J47" i="3"/>
  <c r="I47" i="3"/>
  <c r="H47" i="3"/>
  <c r="G47" i="3"/>
  <c r="F47" i="3"/>
  <c r="E47" i="3"/>
  <c r="D47" i="3"/>
  <c r="B11" i="12" l="1"/>
  <c r="C26" i="11" l="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B12" i="11" l="1"/>
  <c r="C12" i="11"/>
  <c r="K12" i="9"/>
  <c r="J12" i="9"/>
  <c r="B11" i="8"/>
  <c r="U13" i="7"/>
  <c r="P13" i="7"/>
  <c r="B13" i="7"/>
  <c r="AI13" i="7"/>
  <c r="AH13" i="7"/>
  <c r="AG13" i="7"/>
  <c r="AF13" i="7"/>
  <c r="AE13" i="7"/>
  <c r="AC13" i="7"/>
  <c r="AB13" i="7"/>
  <c r="AA13" i="7"/>
  <c r="Z13" i="7"/>
  <c r="Y13" i="7"/>
  <c r="X13" i="7"/>
  <c r="W13" i="7"/>
  <c r="V13" i="7"/>
  <c r="T13" i="7"/>
  <c r="S13" i="7"/>
  <c r="R13" i="7"/>
  <c r="Q13" i="7"/>
  <c r="O13" i="7"/>
  <c r="N13" i="7"/>
  <c r="M13" i="7"/>
  <c r="L13" i="7"/>
  <c r="D13" i="7"/>
  <c r="C13" i="7"/>
  <c r="G13" i="7" l="1"/>
  <c r="K13" i="7"/>
  <c r="AD13" i="7"/>
  <c r="AJ13" i="7" s="1"/>
  <c r="H13" i="7"/>
  <c r="F13" i="7" l="1"/>
  <c r="E13" i="7"/>
  <c r="C27" i="6" l="1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C13" i="6" s="1"/>
  <c r="D13" i="6"/>
  <c r="G26" i="5"/>
  <c r="F26" i="5"/>
  <c r="B26" i="5" s="1"/>
  <c r="C26" i="5"/>
  <c r="G25" i="5"/>
  <c r="F25" i="5"/>
  <c r="C25" i="5"/>
  <c r="B25" i="5"/>
  <c r="G24" i="5"/>
  <c r="C24" i="5" s="1"/>
  <c r="F24" i="5"/>
  <c r="B24" i="5"/>
  <c r="G23" i="5"/>
  <c r="F23" i="5"/>
  <c r="B23" i="5" s="1"/>
  <c r="C23" i="5"/>
  <c r="G22" i="5"/>
  <c r="F22" i="5"/>
  <c r="C22" i="5"/>
  <c r="B22" i="5"/>
  <c r="G21" i="5"/>
  <c r="C21" i="5" s="1"/>
  <c r="F21" i="5"/>
  <c r="B21" i="5"/>
  <c r="G20" i="5"/>
  <c r="F20" i="5"/>
  <c r="B20" i="5" s="1"/>
  <c r="C20" i="5"/>
  <c r="G19" i="5"/>
  <c r="F19" i="5"/>
  <c r="C19" i="5"/>
  <c r="B19" i="5"/>
  <c r="G18" i="5"/>
  <c r="C18" i="5" s="1"/>
  <c r="F18" i="5"/>
  <c r="B18" i="5"/>
  <c r="G17" i="5"/>
  <c r="F17" i="5"/>
  <c r="B17" i="5" s="1"/>
  <c r="C17" i="5"/>
  <c r="G16" i="5"/>
  <c r="F16" i="5"/>
  <c r="C16" i="5"/>
  <c r="B16" i="5"/>
  <c r="G15" i="5"/>
  <c r="G12" i="5" s="1"/>
  <c r="F15" i="5"/>
  <c r="B15" i="5"/>
  <c r="G14" i="5"/>
  <c r="F14" i="5"/>
  <c r="B14" i="5" s="1"/>
  <c r="C14" i="5"/>
  <c r="G13" i="5"/>
  <c r="F13" i="5"/>
  <c r="C13" i="5"/>
  <c r="B13" i="5"/>
  <c r="K12" i="5"/>
  <c r="J12" i="5"/>
  <c r="I12" i="5"/>
  <c r="H12" i="5"/>
  <c r="F12" i="5"/>
  <c r="E12" i="5"/>
  <c r="D12" i="5"/>
  <c r="C53" i="4"/>
  <c r="C52" i="4"/>
  <c r="C51" i="4"/>
  <c r="C50" i="4"/>
  <c r="C49" i="4"/>
  <c r="X46" i="4"/>
  <c r="C48" i="4"/>
  <c r="J46" i="4"/>
  <c r="C47" i="4"/>
  <c r="AD46" i="4"/>
  <c r="AC46" i="4"/>
  <c r="AB46" i="4"/>
  <c r="AA46" i="4"/>
  <c r="Z46" i="4"/>
  <c r="Y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I46" i="4"/>
  <c r="H46" i="4"/>
  <c r="G46" i="4"/>
  <c r="F46" i="4"/>
  <c r="E46" i="4"/>
  <c r="D46" i="4"/>
  <c r="X45" i="4"/>
  <c r="Q45" i="4"/>
  <c r="J45" i="4"/>
  <c r="C45" i="4"/>
  <c r="X44" i="4"/>
  <c r="Q44" i="4"/>
  <c r="J44" i="4"/>
  <c r="C44" i="4"/>
  <c r="X43" i="4"/>
  <c r="Q43" i="4"/>
  <c r="J43" i="4"/>
  <c r="C43" i="4"/>
  <c r="X42" i="4"/>
  <c r="Q42" i="4"/>
  <c r="J42" i="4"/>
  <c r="C42" i="4"/>
  <c r="X41" i="4"/>
  <c r="Q41" i="4"/>
  <c r="J41" i="4"/>
  <c r="C41" i="4"/>
  <c r="X40" i="4"/>
  <c r="Q40" i="4"/>
  <c r="J40" i="4"/>
  <c r="C40" i="4"/>
  <c r="X39" i="4"/>
  <c r="X38" i="4" s="1"/>
  <c r="Q39" i="4"/>
  <c r="J39" i="4"/>
  <c r="C39" i="4"/>
  <c r="C38" i="4" s="1"/>
  <c r="AD38" i="4"/>
  <c r="AC38" i="4"/>
  <c r="AB38" i="4"/>
  <c r="AA38" i="4"/>
  <c r="Z38" i="4"/>
  <c r="Y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53" i="3"/>
  <c r="C52" i="3"/>
  <c r="C51" i="3"/>
  <c r="C50" i="3"/>
  <c r="C49" i="3"/>
  <c r="J46" i="3"/>
  <c r="C48" i="3"/>
  <c r="C47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I46" i="3"/>
  <c r="H46" i="3"/>
  <c r="G46" i="3"/>
  <c r="F46" i="3"/>
  <c r="E46" i="3"/>
  <c r="D46" i="3"/>
  <c r="X45" i="3"/>
  <c r="Q45" i="3"/>
  <c r="J45" i="3"/>
  <c r="C45" i="3"/>
  <c r="X44" i="3"/>
  <c r="Q44" i="3"/>
  <c r="J44" i="3"/>
  <c r="C44" i="3"/>
  <c r="X43" i="3"/>
  <c r="Q43" i="3"/>
  <c r="J43" i="3"/>
  <c r="C43" i="3"/>
  <c r="X42" i="3"/>
  <c r="Q42" i="3"/>
  <c r="J42" i="3"/>
  <c r="C42" i="3"/>
  <c r="X41" i="3"/>
  <c r="Q41" i="3"/>
  <c r="J41" i="3"/>
  <c r="C41" i="3"/>
  <c r="X40" i="3"/>
  <c r="X38" i="3" s="1"/>
  <c r="Q40" i="3"/>
  <c r="Q38" i="3" s="1"/>
  <c r="J40" i="3"/>
  <c r="C40" i="3"/>
  <c r="X39" i="3"/>
  <c r="Q39" i="3"/>
  <c r="J39" i="3"/>
  <c r="J38" i="3" s="1"/>
  <c r="C39" i="3"/>
  <c r="C38" i="3" s="1"/>
  <c r="AD38" i="3"/>
  <c r="AC38" i="3"/>
  <c r="AB38" i="3"/>
  <c r="AA38" i="3"/>
  <c r="Z38" i="3"/>
  <c r="Y38" i="3"/>
  <c r="W38" i="3"/>
  <c r="V38" i="3"/>
  <c r="U38" i="3"/>
  <c r="T38" i="3"/>
  <c r="S38" i="3"/>
  <c r="R38" i="3"/>
  <c r="P38" i="3"/>
  <c r="O38" i="3"/>
  <c r="N38" i="3"/>
  <c r="M38" i="3"/>
  <c r="L38" i="3"/>
  <c r="K38" i="3"/>
  <c r="I38" i="3"/>
  <c r="H38" i="3"/>
  <c r="G38" i="3"/>
  <c r="F38" i="3"/>
  <c r="E38" i="3"/>
  <c r="D38" i="3"/>
  <c r="B14" i="2"/>
  <c r="B13" i="2"/>
  <c r="B12" i="2"/>
  <c r="B11" i="2"/>
  <c r="U10" i="2"/>
  <c r="B10" i="2" s="1"/>
  <c r="R10" i="2"/>
  <c r="B9" i="2"/>
  <c r="C28" i="1"/>
  <c r="J28" i="1" s="1"/>
  <c r="C27" i="1"/>
  <c r="J27" i="1" s="1"/>
  <c r="C26" i="1"/>
  <c r="J26" i="1" s="1"/>
  <c r="C25" i="1"/>
  <c r="J25" i="1" s="1"/>
  <c r="C24" i="1"/>
  <c r="J24" i="1" s="1"/>
  <c r="C23" i="1"/>
  <c r="J23" i="1" s="1"/>
  <c r="C22" i="1"/>
  <c r="J22" i="1" s="1"/>
  <c r="C21" i="1"/>
  <c r="J21" i="1" s="1"/>
  <c r="C20" i="1"/>
  <c r="J20" i="1" s="1"/>
  <c r="C19" i="1"/>
  <c r="J19" i="1" s="1"/>
  <c r="C18" i="1"/>
  <c r="J18" i="1" s="1"/>
  <c r="C17" i="1"/>
  <c r="J17" i="1" s="1"/>
  <c r="C16" i="1"/>
  <c r="J16" i="1" s="1"/>
  <c r="C15" i="1"/>
  <c r="J15" i="1" s="1"/>
  <c r="H14" i="1"/>
  <c r="G14" i="1"/>
  <c r="F14" i="1"/>
  <c r="E14" i="1"/>
  <c r="D14" i="1"/>
  <c r="B14" i="1"/>
  <c r="C46" i="4" l="1"/>
  <c r="B13" i="6"/>
  <c r="C46" i="3"/>
  <c r="C14" i="1"/>
  <c r="J14" i="1" s="1"/>
  <c r="B12" i="5"/>
  <c r="C15" i="5"/>
  <c r="C12" i="5" s="1"/>
</calcChain>
</file>

<file path=xl/sharedStrings.xml><?xml version="1.0" encoding="utf-8"?>
<sst xmlns="http://schemas.openxmlformats.org/spreadsheetml/2006/main" count="610" uniqueCount="400">
  <si>
    <t>Ⅹ. 주택·건설   Housing and Construction</t>
    <phoneticPr fontId="6" type="noConversion"/>
  </si>
  <si>
    <t>1. 주택 현황 및 보급률   Housing Type and Housing Supply Ratio</t>
    <phoneticPr fontId="6" type="noConversion"/>
  </si>
  <si>
    <t>(단위 : 가구, 호)</t>
    <phoneticPr fontId="6" type="noConversion"/>
  </si>
  <si>
    <t>Unit: household, dwelling</t>
  </si>
  <si>
    <t>가구수
No. of  households</t>
    <phoneticPr fontId="6" type="noConversion"/>
  </si>
  <si>
    <t>주 택 수   Number of housing by type</t>
    <phoneticPr fontId="6" type="noConversion"/>
  </si>
  <si>
    <t>주택보급률(%)
Housing supply rate</t>
    <phoneticPr fontId="6" type="noConversion"/>
  </si>
  <si>
    <t>합  계
Total</t>
    <phoneticPr fontId="6" type="noConversion"/>
  </si>
  <si>
    <t>아파트
Apartment</t>
    <phoneticPr fontId="6" type="noConversion"/>
  </si>
  <si>
    <t>연립주택
Town housing</t>
    <phoneticPr fontId="6" type="noConversion"/>
  </si>
  <si>
    <t xml:space="preserve">다세대주택
Multi-unit housing </t>
    <phoneticPr fontId="6" type="noConversion"/>
  </si>
  <si>
    <t>비거주용건물내주택
Housing in non-residential buildings</t>
    <phoneticPr fontId="6" type="noConversion"/>
  </si>
  <si>
    <t>단독주택
Detached housing</t>
    <phoneticPr fontId="10" type="noConversion"/>
  </si>
  <si>
    <t>소계
Sub-total</t>
    <phoneticPr fontId="10" type="noConversion"/>
  </si>
  <si>
    <t>다가구주택
Multi-household housing</t>
    <phoneticPr fontId="6" type="noConversion"/>
  </si>
  <si>
    <t>지  도</t>
    <phoneticPr fontId="6" type="noConversion"/>
  </si>
  <si>
    <t>압  해</t>
    <phoneticPr fontId="6" type="noConversion"/>
  </si>
  <si>
    <t>증  도</t>
    <phoneticPr fontId="6" type="noConversion"/>
  </si>
  <si>
    <t>임  자</t>
    <phoneticPr fontId="6" type="noConversion"/>
  </si>
  <si>
    <t>자  은</t>
    <phoneticPr fontId="6" type="noConversion"/>
  </si>
  <si>
    <t>비  금</t>
    <phoneticPr fontId="6" type="noConversion"/>
  </si>
  <si>
    <t>도  초</t>
    <phoneticPr fontId="6" type="noConversion"/>
  </si>
  <si>
    <t>흑  산</t>
    <phoneticPr fontId="6" type="noConversion"/>
  </si>
  <si>
    <t>하  의</t>
    <phoneticPr fontId="6" type="noConversion"/>
  </si>
  <si>
    <t>신  의</t>
    <phoneticPr fontId="6" type="noConversion"/>
  </si>
  <si>
    <t>장  산</t>
    <phoneticPr fontId="6" type="noConversion"/>
  </si>
  <si>
    <t>안  좌</t>
    <phoneticPr fontId="6" type="noConversion"/>
  </si>
  <si>
    <t>팔  금</t>
    <phoneticPr fontId="6" type="noConversion"/>
  </si>
  <si>
    <t>암  태</t>
    <phoneticPr fontId="6" type="noConversion"/>
  </si>
  <si>
    <t>자료 : 민원봉사과</t>
    <phoneticPr fontId="6" type="noConversion"/>
  </si>
  <si>
    <t>Source : Civil Service Department</t>
    <phoneticPr fontId="10" type="noConversion"/>
  </si>
  <si>
    <t>2. 건축연도별 주택  Housing Units by Year of Construction</t>
    <phoneticPr fontId="6" type="noConversion"/>
  </si>
  <si>
    <t>(단위 : 호수)</t>
    <phoneticPr fontId="10" type="noConversion"/>
  </si>
  <si>
    <t>Unit : dwelling</t>
    <phoneticPr fontId="6" type="noConversion"/>
  </si>
  <si>
    <t xml:space="preserve">       구분
연도별</t>
    <phoneticPr fontId="6" type="noConversion"/>
  </si>
  <si>
    <t>합  계
Total</t>
    <phoneticPr fontId="6" type="noConversion"/>
  </si>
  <si>
    <t>1959년이전</t>
    <phoneticPr fontId="6" type="noConversion"/>
  </si>
  <si>
    <t>'60~'69</t>
    <phoneticPr fontId="6" type="noConversion"/>
  </si>
  <si>
    <t>'70~'79</t>
    <phoneticPr fontId="6" type="noConversion"/>
  </si>
  <si>
    <t>'80~'89</t>
    <phoneticPr fontId="6" type="noConversion"/>
  </si>
  <si>
    <t>'90~'99</t>
    <phoneticPr fontId="6" type="noConversion"/>
  </si>
  <si>
    <t>'00~'09</t>
    <phoneticPr fontId="10" type="noConversion"/>
  </si>
  <si>
    <t>단독주택</t>
    <phoneticPr fontId="6" type="noConversion"/>
  </si>
  <si>
    <t>아  파  트</t>
    <phoneticPr fontId="6" type="noConversion"/>
  </si>
  <si>
    <t>연립주택</t>
    <phoneticPr fontId="6" type="noConversion"/>
  </si>
  <si>
    <t>-</t>
    <phoneticPr fontId="10" type="noConversion"/>
  </si>
  <si>
    <t>다세대주택</t>
    <phoneticPr fontId="6" type="noConversion"/>
  </si>
  <si>
    <t>비거주용
건물내주택</t>
    <phoneticPr fontId="6" type="noConversion"/>
  </si>
  <si>
    <t>자료 : 민원봉사과</t>
    <phoneticPr fontId="6" type="noConversion"/>
  </si>
  <si>
    <t>Source : Civil Service Department</t>
    <phoneticPr fontId="10" type="noConversion"/>
  </si>
  <si>
    <t>주 : 1) 2015년부터 등록센서스 방식 적용</t>
    <phoneticPr fontId="6" type="noConversion"/>
  </si>
  <si>
    <t>Note: 1) A register-based census method has been used since 2015.</t>
    <phoneticPr fontId="6" type="noConversion"/>
  </si>
  <si>
    <t>3. 건축허가 (동수)  Building Construction Permits</t>
    <phoneticPr fontId="6" type="noConversion"/>
  </si>
  <si>
    <t>(단위 : 동수, ㎡)</t>
    <phoneticPr fontId="10" type="noConversion"/>
  </si>
  <si>
    <t>Unit : number of buildings, ㎡</t>
    <phoneticPr fontId="6" type="noConversion"/>
  </si>
  <si>
    <t xml:space="preserve">             구분
연도별                용도별</t>
    <phoneticPr fontId="6" type="noConversion"/>
  </si>
  <si>
    <t>합  계   Total</t>
    <phoneticPr fontId="6" type="noConversion"/>
  </si>
  <si>
    <t>신  축   New building</t>
    <phoneticPr fontId="6" type="noConversion"/>
  </si>
  <si>
    <t>증축 · 개축 · 이전 · 대수선   Extension/ Reconstrution</t>
    <phoneticPr fontId="6" type="noConversion"/>
  </si>
  <si>
    <t>용도변경   Change of use</t>
    <phoneticPr fontId="6" type="noConversion"/>
  </si>
  <si>
    <t>계
Total</t>
    <phoneticPr fontId="6" type="noConversion"/>
  </si>
  <si>
    <t>콘크리트
Concrete</t>
    <phoneticPr fontId="6" type="noConversion"/>
  </si>
  <si>
    <t>철골
Steel-
frame</t>
    <phoneticPr fontId="6" type="noConversion"/>
  </si>
  <si>
    <t>조적
Masonry</t>
    <phoneticPr fontId="6" type="noConversion"/>
  </si>
  <si>
    <t>철골철근
Iron bar &amp; iron frame</t>
    <phoneticPr fontId="6" type="noConversion"/>
  </si>
  <si>
    <t>나무
Wooden</t>
    <phoneticPr fontId="6" type="noConversion"/>
  </si>
  <si>
    <t>기타
Others</t>
    <phoneticPr fontId="6" type="noConversion"/>
  </si>
  <si>
    <t>철골
Steel-
frame</t>
    <phoneticPr fontId="6" type="noConversion"/>
  </si>
  <si>
    <t>철골철근
Iron bar &amp; iron frame</t>
    <phoneticPr fontId="6" type="noConversion"/>
  </si>
  <si>
    <t>기타
Others</t>
    <phoneticPr fontId="6" type="noConversion"/>
  </si>
  <si>
    <t>계
Total</t>
    <phoneticPr fontId="6" type="noConversion"/>
  </si>
  <si>
    <t>조적
Masonry</t>
    <phoneticPr fontId="6" type="noConversion"/>
  </si>
  <si>
    <t>나무
Wooden</t>
    <phoneticPr fontId="6" type="noConversion"/>
  </si>
  <si>
    <t>콘크리트
Concrete</t>
    <phoneticPr fontId="6" type="noConversion"/>
  </si>
  <si>
    <t>조적
Masonry</t>
    <phoneticPr fontId="6" type="noConversion"/>
  </si>
  <si>
    <t>철골철근
Iron bar &amp; iron frame</t>
    <phoneticPr fontId="6" type="noConversion"/>
  </si>
  <si>
    <t>2
0
1
7</t>
    <phoneticPr fontId="18" type="noConversion"/>
  </si>
  <si>
    <t>계</t>
    <phoneticPr fontId="6" type="noConversion"/>
  </si>
  <si>
    <t>주  거  용</t>
    <phoneticPr fontId="6" type="noConversion"/>
  </si>
  <si>
    <t>상  업  용</t>
    <phoneticPr fontId="6" type="noConversion"/>
  </si>
  <si>
    <t>농수산용</t>
    <phoneticPr fontId="6" type="noConversion"/>
  </si>
  <si>
    <t>공  업  용</t>
    <phoneticPr fontId="6" type="noConversion"/>
  </si>
  <si>
    <t>교육/사회용</t>
    <phoneticPr fontId="6" type="noConversion"/>
  </si>
  <si>
    <t>공  공  용</t>
    <phoneticPr fontId="6" type="noConversion"/>
  </si>
  <si>
    <t>기       타</t>
    <phoneticPr fontId="6" type="noConversion"/>
  </si>
  <si>
    <t>2
0
1
8</t>
    <phoneticPr fontId="18" type="noConversion"/>
  </si>
  <si>
    <t>계</t>
  </si>
  <si>
    <t>주  거  용</t>
  </si>
  <si>
    <t>상  업  용</t>
  </si>
  <si>
    <t>농수산용</t>
  </si>
  <si>
    <t>공  업  용</t>
  </si>
  <si>
    <t>교육/사회용</t>
    <phoneticPr fontId="6" type="noConversion"/>
  </si>
  <si>
    <t>공  공  용</t>
  </si>
  <si>
    <t>기       타</t>
  </si>
  <si>
    <t>2
0
1
9</t>
    <phoneticPr fontId="18" type="noConversion"/>
  </si>
  <si>
    <t>주  거  용</t>
    <phoneticPr fontId="6" type="noConversion"/>
  </si>
  <si>
    <t>상  업  용</t>
    <phoneticPr fontId="6" type="noConversion"/>
  </si>
  <si>
    <t>농수산용</t>
    <phoneticPr fontId="6" type="noConversion"/>
  </si>
  <si>
    <t>공  업  용</t>
    <phoneticPr fontId="6" type="noConversion"/>
  </si>
  <si>
    <t>교육/사회용</t>
    <phoneticPr fontId="6" type="noConversion"/>
  </si>
  <si>
    <t>기       타</t>
    <phoneticPr fontId="6" type="noConversion"/>
  </si>
  <si>
    <t>2
0
2
0</t>
    <phoneticPr fontId="10" type="noConversion"/>
  </si>
  <si>
    <t>계</t>
    <phoneticPr fontId="6" type="noConversion"/>
  </si>
  <si>
    <t>상  업  용</t>
    <phoneticPr fontId="6" type="noConversion"/>
  </si>
  <si>
    <t>농수산용</t>
    <phoneticPr fontId="6" type="noConversion"/>
  </si>
  <si>
    <t>공  업  용</t>
    <phoneticPr fontId="6" type="noConversion"/>
  </si>
  <si>
    <t>공  공  용</t>
    <phoneticPr fontId="6" type="noConversion"/>
  </si>
  <si>
    <t>2
0
2
1</t>
    <phoneticPr fontId="10" type="noConversion"/>
  </si>
  <si>
    <t>공  업  용</t>
    <phoneticPr fontId="6" type="noConversion"/>
  </si>
  <si>
    <t>공  공  용</t>
    <phoneticPr fontId="6" type="noConversion"/>
  </si>
  <si>
    <t>2
0
2
2</t>
    <phoneticPr fontId="18" type="noConversion"/>
  </si>
  <si>
    <t>자료 : 민원봉사과</t>
    <phoneticPr fontId="6" type="noConversion"/>
  </si>
  <si>
    <t>Source : Civil Service Department</t>
    <phoneticPr fontId="10" type="noConversion"/>
  </si>
  <si>
    <t>4. 건축허가 (면적)  Building Construction Permits</t>
    <phoneticPr fontId="6" type="noConversion"/>
  </si>
  <si>
    <t>(단위 : 동수, ㎡)</t>
    <phoneticPr fontId="10" type="noConversion"/>
  </si>
  <si>
    <t xml:space="preserve">             구분
연도별            용도별</t>
    <phoneticPr fontId="6" type="noConversion"/>
  </si>
  <si>
    <t>합  계   Total</t>
    <phoneticPr fontId="6" type="noConversion"/>
  </si>
  <si>
    <t>신  축   New building</t>
    <phoneticPr fontId="6" type="noConversion"/>
  </si>
  <si>
    <t>증축 · 개축 · 이전·대수선   Extension/ Reconstrution</t>
    <phoneticPr fontId="6" type="noConversion"/>
  </si>
  <si>
    <t>용도변경   change of use</t>
    <phoneticPr fontId="6" type="noConversion"/>
  </si>
  <si>
    <t>계
Total</t>
    <phoneticPr fontId="6" type="noConversion"/>
  </si>
  <si>
    <t>콘크리트
Concrete</t>
    <phoneticPr fontId="5" type="noConversion"/>
  </si>
  <si>
    <t>철골
Steel-
frame</t>
    <phoneticPr fontId="6" type="noConversion"/>
  </si>
  <si>
    <t>조적
Masonry</t>
    <phoneticPr fontId="6" type="noConversion"/>
  </si>
  <si>
    <t>철골철근
Iron bar &amp; iron frame</t>
    <phoneticPr fontId="6" type="noConversion"/>
  </si>
  <si>
    <t>나무
Wooden</t>
    <phoneticPr fontId="6" type="noConversion"/>
  </si>
  <si>
    <t>기타
Others</t>
    <phoneticPr fontId="6" type="noConversion"/>
  </si>
  <si>
    <t>2
0
1
7</t>
    <phoneticPr fontId="5" type="noConversion"/>
  </si>
  <si>
    <t>교육/사회용</t>
    <phoneticPr fontId="6" type="noConversion"/>
  </si>
  <si>
    <t>2
0
1
8</t>
    <phoneticPr fontId="5" type="noConversion"/>
  </si>
  <si>
    <t>2
0
1
9</t>
    <phoneticPr fontId="5" type="noConversion"/>
  </si>
  <si>
    <t>2
0
2
0</t>
    <phoneticPr fontId="10" type="noConversion"/>
  </si>
  <si>
    <t>2
0
2
1</t>
    <phoneticPr fontId="10" type="noConversion"/>
  </si>
  <si>
    <t>2
0
2
2</t>
    <phoneticPr fontId="5" type="noConversion"/>
  </si>
  <si>
    <t>계</t>
    <phoneticPr fontId="6" type="noConversion"/>
  </si>
  <si>
    <t>주  거  용</t>
    <phoneticPr fontId="6" type="noConversion"/>
  </si>
  <si>
    <t>상  업  용</t>
    <phoneticPr fontId="6" type="noConversion"/>
  </si>
  <si>
    <t>농수산용</t>
    <phoneticPr fontId="6" type="noConversion"/>
  </si>
  <si>
    <t>공  업  용</t>
    <phoneticPr fontId="6" type="noConversion"/>
  </si>
  <si>
    <t>공  공  용</t>
    <phoneticPr fontId="5" type="noConversion"/>
  </si>
  <si>
    <t>5. 토지거래 허가 Permits for Land Transactions</t>
    <phoneticPr fontId="5" type="noConversion"/>
  </si>
  <si>
    <t>(단위 : 필지, 천㎡)</t>
    <phoneticPr fontId="10" type="noConversion"/>
  </si>
  <si>
    <t>Unit : lot, thousand ㎡</t>
    <phoneticPr fontId="5" type="noConversion"/>
  </si>
  <si>
    <t xml:space="preserve">       구분
연도별
읍면별</t>
    <phoneticPr fontId="6" type="noConversion"/>
  </si>
  <si>
    <t>허  가
Permit</t>
    <phoneticPr fontId="6" type="noConversion"/>
  </si>
  <si>
    <t>불허가내용   Permits not granted</t>
    <phoneticPr fontId="6" type="noConversion"/>
  </si>
  <si>
    <t>계  Sub-total</t>
    <phoneticPr fontId="5" type="noConversion"/>
  </si>
  <si>
    <t>이용목적  Land use</t>
    <phoneticPr fontId="5" type="noConversion"/>
  </si>
  <si>
    <t>기타  Others</t>
    <phoneticPr fontId="5" type="noConversion"/>
  </si>
  <si>
    <t>필지
Lot</t>
    <phoneticPr fontId="5" type="noConversion"/>
  </si>
  <si>
    <t>면적
Area</t>
    <phoneticPr fontId="5" type="noConversion"/>
  </si>
  <si>
    <t>필지
Lot</t>
    <phoneticPr fontId="5" type="noConversion"/>
  </si>
  <si>
    <t>면적
Area</t>
    <phoneticPr fontId="5" type="noConversion"/>
  </si>
  <si>
    <t>필지
Lot</t>
    <phoneticPr fontId="5" type="noConversion"/>
  </si>
  <si>
    <t>지  도</t>
    <phoneticPr fontId="6" type="noConversion"/>
  </si>
  <si>
    <t>압  해</t>
    <phoneticPr fontId="6" type="noConversion"/>
  </si>
  <si>
    <t>증  도</t>
    <phoneticPr fontId="6" type="noConversion"/>
  </si>
  <si>
    <t>임  자</t>
    <phoneticPr fontId="6" type="noConversion"/>
  </si>
  <si>
    <t>자  은</t>
    <phoneticPr fontId="6" type="noConversion"/>
  </si>
  <si>
    <t>흑  산</t>
    <phoneticPr fontId="6" type="noConversion"/>
  </si>
  <si>
    <t>하  의</t>
    <phoneticPr fontId="6" type="noConversion"/>
  </si>
  <si>
    <t>신  의</t>
    <phoneticPr fontId="6" type="noConversion"/>
  </si>
  <si>
    <t>장  산</t>
    <phoneticPr fontId="6" type="noConversion"/>
  </si>
  <si>
    <t>안  좌</t>
    <phoneticPr fontId="6" type="noConversion"/>
  </si>
  <si>
    <t>팔  금</t>
    <phoneticPr fontId="6" type="noConversion"/>
  </si>
  <si>
    <t>암  태</t>
    <phoneticPr fontId="6" type="noConversion"/>
  </si>
  <si>
    <t>자료 : 민원봉사과</t>
    <phoneticPr fontId="6" type="noConversion"/>
  </si>
  <si>
    <t>Source : Civil Service Department</t>
    <phoneticPr fontId="10" type="noConversion"/>
  </si>
  <si>
    <t>6. 토지거래 현황  Land Transactions</t>
    <phoneticPr fontId="5" type="noConversion"/>
  </si>
  <si>
    <t>(단위 : 필지수, 천㎡)</t>
    <phoneticPr fontId="10" type="noConversion"/>
  </si>
  <si>
    <t>Unit : lot, thousand ㎡</t>
    <phoneticPr fontId="5" type="noConversion"/>
  </si>
  <si>
    <t>합  계
Total</t>
    <phoneticPr fontId="5" type="noConversion"/>
  </si>
  <si>
    <t>용도지역별  By use zone</t>
    <phoneticPr fontId="5" type="noConversion"/>
  </si>
  <si>
    <t>지 목 별  By purpose</t>
    <phoneticPr fontId="5" type="noConversion"/>
  </si>
  <si>
    <t>도시계획구역내  Within urban planing areas</t>
    <phoneticPr fontId="5" type="noConversion"/>
  </si>
  <si>
    <t>도시계획구역 외 Outside urban planing areas</t>
    <phoneticPr fontId="10" type="noConversion"/>
  </si>
  <si>
    <t>전
Dry paddy-field</t>
    <phoneticPr fontId="5" type="noConversion"/>
  </si>
  <si>
    <t>답
Rice paddy</t>
    <phoneticPr fontId="5" type="noConversion"/>
  </si>
  <si>
    <t>대  지
Building site</t>
    <phoneticPr fontId="5" type="noConversion"/>
  </si>
  <si>
    <t>임  야
Forest field</t>
    <phoneticPr fontId="5" type="noConversion"/>
  </si>
  <si>
    <t>공장용지
Factory site</t>
    <phoneticPr fontId="5" type="noConversion"/>
  </si>
  <si>
    <t>기  타
Others</t>
    <phoneticPr fontId="5" type="noConversion"/>
  </si>
  <si>
    <t>주거지역
Residential</t>
    <phoneticPr fontId="5" type="noConversion"/>
  </si>
  <si>
    <t>상업지역
Commercial</t>
    <phoneticPr fontId="5" type="noConversion"/>
  </si>
  <si>
    <t>공업지역
Industrial</t>
    <phoneticPr fontId="5" type="noConversion"/>
  </si>
  <si>
    <t>녹지지역
Green</t>
    <phoneticPr fontId="5" type="noConversion"/>
  </si>
  <si>
    <t xml:space="preserve">개발제한구역
Development restriction </t>
    <phoneticPr fontId="5" type="noConversion"/>
  </si>
  <si>
    <t>용도미지정구역
Use unspecified</t>
    <phoneticPr fontId="5" type="noConversion"/>
  </si>
  <si>
    <t>관리지역
Management</t>
    <phoneticPr fontId="5" type="noConversion"/>
  </si>
  <si>
    <t>농림지역
Agricultural</t>
    <phoneticPr fontId="5" type="noConversion"/>
  </si>
  <si>
    <t>자연환경보전지역
Natural environment preservation</t>
    <phoneticPr fontId="5" type="noConversion"/>
  </si>
  <si>
    <t>필지수
Lot</t>
    <phoneticPr fontId="5" type="noConversion"/>
  </si>
  <si>
    <t>필지수
Lot</t>
    <phoneticPr fontId="5" type="noConversion"/>
  </si>
  <si>
    <t>증  도</t>
    <phoneticPr fontId="6" type="noConversion"/>
  </si>
  <si>
    <t>팔  금</t>
    <phoneticPr fontId="6" type="noConversion"/>
  </si>
  <si>
    <t>13. 지가변동률  Land Price Change Rates</t>
    <phoneticPr fontId="6" type="noConversion"/>
  </si>
  <si>
    <t>(단위 : %)</t>
    <phoneticPr fontId="6" type="noConversion"/>
  </si>
  <si>
    <t>unit : %</t>
    <phoneticPr fontId="6" type="noConversion"/>
  </si>
  <si>
    <t xml:space="preserve">       구분
연도별</t>
    <phoneticPr fontId="6" type="noConversion"/>
  </si>
  <si>
    <t>전년도
Previous year</t>
    <phoneticPr fontId="6" type="noConversion"/>
  </si>
  <si>
    <t>당해연도
Current year</t>
    <phoneticPr fontId="6" type="noConversion"/>
  </si>
  <si>
    <t>7. 용도지역  Land by Use Zone</t>
    <phoneticPr fontId="5" type="noConversion"/>
  </si>
  <si>
    <t>(단위 : 명, %, 천㎡)</t>
    <phoneticPr fontId="10" type="noConversion"/>
  </si>
  <si>
    <t xml:space="preserve">Unit : person, %, thousand ㎡ </t>
    <phoneticPr fontId="6" type="noConversion"/>
  </si>
  <si>
    <t xml:space="preserve">       구분
연도별
읍면별</t>
    <phoneticPr fontId="5" type="noConversion"/>
  </si>
  <si>
    <t>인  구   Population</t>
    <phoneticPr fontId="5" type="noConversion"/>
  </si>
  <si>
    <t>용도지역
총합계
Grand total</t>
    <phoneticPr fontId="5" type="noConversion"/>
  </si>
  <si>
    <t>도시지역   Urban Area</t>
    <phoneticPr fontId="5" type="noConversion"/>
  </si>
  <si>
    <t>미지정
Use unspecified</t>
    <phoneticPr fontId="6" type="noConversion"/>
  </si>
  <si>
    <t>비도시지역   Non-urban area</t>
    <phoneticPr fontId="6" type="noConversion"/>
  </si>
  <si>
    <t>합계
Total</t>
    <phoneticPr fontId="6" type="noConversion"/>
  </si>
  <si>
    <t>도시
지역인구
Urban</t>
    <phoneticPr fontId="6" type="noConversion"/>
  </si>
  <si>
    <t>비도시
지역인구
Non-urban area</t>
    <phoneticPr fontId="6" type="noConversion"/>
  </si>
  <si>
    <t>주거지역  Residential</t>
    <phoneticPr fontId="6" type="noConversion"/>
  </si>
  <si>
    <t>상업지역
Commercial</t>
    <phoneticPr fontId="6" type="noConversion"/>
  </si>
  <si>
    <t>공업지역
Industrial</t>
    <phoneticPr fontId="6" type="noConversion"/>
  </si>
  <si>
    <t>녹지지역
Green</t>
    <phoneticPr fontId="6" type="noConversion"/>
  </si>
  <si>
    <t>합계(a)
Total</t>
    <phoneticPr fontId="6" type="noConversion"/>
  </si>
  <si>
    <t>계획관리지역
Plan management Area</t>
    <phoneticPr fontId="6" type="noConversion"/>
  </si>
  <si>
    <t>생산관리지역
Production management Area</t>
    <phoneticPr fontId="6" type="noConversion"/>
  </si>
  <si>
    <t>보전관리지역
Conservation management</t>
    <phoneticPr fontId="6" type="noConversion"/>
  </si>
  <si>
    <t>농림지역
Agricultural</t>
    <phoneticPr fontId="6" type="noConversion"/>
  </si>
  <si>
    <t>자연환경보전지역(b)
Natural environment preservation</t>
    <phoneticPr fontId="6" type="noConversion"/>
  </si>
  <si>
    <t>소계
Area</t>
    <phoneticPr fontId="6" type="noConversion"/>
  </si>
  <si>
    <t>전용주거지역
Exclusive residential</t>
    <phoneticPr fontId="6" type="noConversion"/>
  </si>
  <si>
    <t>일반주거지역
General residential</t>
    <phoneticPr fontId="6" type="noConversion"/>
  </si>
  <si>
    <t>준주거지역
Semi-residential</t>
    <phoneticPr fontId="6" type="noConversion"/>
  </si>
  <si>
    <t>지정비율
(b/a)*100  Designation rate</t>
    <phoneticPr fontId="6" type="noConversion"/>
  </si>
  <si>
    <t>제1종전용
Class 1</t>
    <phoneticPr fontId="6" type="noConversion"/>
  </si>
  <si>
    <t>제2종전용
Class 2</t>
    <phoneticPr fontId="6" type="noConversion"/>
  </si>
  <si>
    <t xml:space="preserve">제1종일반
Class 1 </t>
    <phoneticPr fontId="6" type="noConversion"/>
  </si>
  <si>
    <t>제2종일반
Class 2</t>
    <phoneticPr fontId="6" type="noConversion"/>
  </si>
  <si>
    <t>제3종일반
Class 3</t>
    <phoneticPr fontId="6" type="noConversion"/>
  </si>
  <si>
    <t>중심
Central</t>
    <phoneticPr fontId="6" type="noConversion"/>
  </si>
  <si>
    <t>일반
General</t>
    <phoneticPr fontId="6" type="noConversion"/>
  </si>
  <si>
    <t>근린
Neighboring</t>
    <phoneticPr fontId="6" type="noConversion"/>
  </si>
  <si>
    <t>유통
Distribution</t>
    <phoneticPr fontId="6" type="noConversion"/>
  </si>
  <si>
    <t>전용
Exclusive</t>
    <phoneticPr fontId="6" type="noConversion"/>
  </si>
  <si>
    <t>준공업
Semi-industrial</t>
    <phoneticPr fontId="6" type="noConversion"/>
  </si>
  <si>
    <t>계
Total</t>
    <phoneticPr fontId="6" type="noConversion"/>
  </si>
  <si>
    <t xml:space="preserve">보전
Conservation </t>
    <phoneticPr fontId="6" type="noConversion"/>
  </si>
  <si>
    <t>생산
Production</t>
    <phoneticPr fontId="6" type="noConversion"/>
  </si>
  <si>
    <t>자연
Natural</t>
    <phoneticPr fontId="6" type="noConversion"/>
  </si>
  <si>
    <t>지  도</t>
    <phoneticPr fontId="6" type="noConversion"/>
  </si>
  <si>
    <t>비  금</t>
    <phoneticPr fontId="6" type="noConversion"/>
  </si>
  <si>
    <t>도  초</t>
    <phoneticPr fontId="6" type="noConversion"/>
  </si>
  <si>
    <t>흑  산</t>
    <phoneticPr fontId="6" type="noConversion"/>
  </si>
  <si>
    <t>장  산</t>
    <phoneticPr fontId="6" type="noConversion"/>
  </si>
  <si>
    <t>안  좌</t>
    <phoneticPr fontId="6" type="noConversion"/>
  </si>
  <si>
    <t>암  태</t>
    <phoneticPr fontId="6" type="noConversion"/>
  </si>
  <si>
    <t xml:space="preserve"> 자료 : 신재생에너지과</t>
    <phoneticPr fontId="6" type="noConversion"/>
  </si>
  <si>
    <t>Source : Regional Economy Division</t>
    <phoneticPr fontId="10" type="noConversion"/>
  </si>
  <si>
    <t>주 : 도시지역인구는 읍 인구임. 비도시지역인구는 면 인구임.               *압해산업단지 해제로 인한 용도 지역 및 군계획시설의 변경</t>
    <phoneticPr fontId="6" type="noConversion"/>
  </si>
  <si>
    <t>8. 용도지구  Land by Use District</t>
    <phoneticPr fontId="6" type="noConversion"/>
  </si>
  <si>
    <t>(단위 : k㎡)</t>
    <phoneticPr fontId="10" type="noConversion"/>
  </si>
  <si>
    <t>Unit : k㎡</t>
    <phoneticPr fontId="10" type="noConversion"/>
  </si>
  <si>
    <t xml:space="preserve">     구분
연도별</t>
    <phoneticPr fontId="6" type="noConversion"/>
  </si>
  <si>
    <t>경관지구
Landscape district</t>
    <phoneticPr fontId="6" type="noConversion"/>
  </si>
  <si>
    <t>방화지구  Fire prevention district</t>
    <phoneticPr fontId="6" type="noConversion"/>
  </si>
  <si>
    <t>방재지구
Disaster Prevention district</t>
    <phoneticPr fontId="6" type="noConversion"/>
  </si>
  <si>
    <t xml:space="preserve">보호지구
Preservation district </t>
    <phoneticPr fontId="6" type="noConversion"/>
  </si>
  <si>
    <t>취락지구
Settlement district</t>
    <phoneticPr fontId="6" type="noConversion"/>
  </si>
  <si>
    <t>개발진흥지구
Development promotion district</t>
    <phoneticPr fontId="6" type="noConversion"/>
  </si>
  <si>
    <t>특정용도제한지구
Limited use district</t>
    <phoneticPr fontId="6" type="noConversion"/>
  </si>
  <si>
    <t xml:space="preserve">복합용도
지구
Combined purpose district </t>
    <phoneticPr fontId="6" type="noConversion"/>
  </si>
  <si>
    <t>소계
Subtotal</t>
    <phoneticPr fontId="6" type="noConversion"/>
  </si>
  <si>
    <t>시가지
Built-up</t>
    <phoneticPr fontId="10" type="noConversion"/>
  </si>
  <si>
    <t>특화
Specialized</t>
    <phoneticPr fontId="6" type="noConversion"/>
  </si>
  <si>
    <t>시가지
Built-up</t>
    <phoneticPr fontId="10" type="noConversion"/>
  </si>
  <si>
    <t>자연
Natural</t>
    <phoneticPr fontId="2" type="noConversion"/>
  </si>
  <si>
    <t>역사문화 환경
Historic, cultural and environmental</t>
    <phoneticPr fontId="6" type="noConversion"/>
  </si>
  <si>
    <t>중요
시설물
Majorfacilities</t>
    <phoneticPr fontId="6" type="noConversion"/>
  </si>
  <si>
    <t>생태계
Ecosystem</t>
    <phoneticPr fontId="6" type="noConversion"/>
  </si>
  <si>
    <t>자연
Natural</t>
    <phoneticPr fontId="6" type="noConversion"/>
  </si>
  <si>
    <t>집단
Collective</t>
    <phoneticPr fontId="6" type="noConversion"/>
  </si>
  <si>
    <t>주거
Residence</t>
    <phoneticPr fontId="6" type="noConversion"/>
  </si>
  <si>
    <t>산업유통
Industrial</t>
    <phoneticPr fontId="6" type="noConversion"/>
  </si>
  <si>
    <t>관광휴양
Tourism and recreation</t>
    <phoneticPr fontId="6" type="noConversion"/>
  </si>
  <si>
    <t>특정개발
Complex</t>
    <phoneticPr fontId="6" type="noConversion"/>
  </si>
  <si>
    <t xml:space="preserve"> 자료 : 신재생에너지과</t>
    <phoneticPr fontId="6" type="noConversion"/>
  </si>
  <si>
    <t>주 : 1) 시도별 조례에 의한 지구</t>
    <phoneticPr fontId="6" type="noConversion"/>
  </si>
  <si>
    <t>9. 공  원  Parks</t>
    <phoneticPr fontId="6" type="noConversion"/>
  </si>
  <si>
    <t>(단위 : 개소. 천㎡)</t>
    <phoneticPr fontId="10" type="noConversion"/>
  </si>
  <si>
    <t>Unit : number, thousand ㎡</t>
    <phoneticPr fontId="6" type="noConversion"/>
  </si>
  <si>
    <t>자 연 공 원   Natural park</t>
    <phoneticPr fontId="6" type="noConversion"/>
  </si>
  <si>
    <t>도 시 공 원   Urban parks</t>
    <phoneticPr fontId="6" type="noConversion"/>
  </si>
  <si>
    <t>도시자연
공원구역
Natural park area</t>
    <phoneticPr fontId="6" type="noConversion"/>
  </si>
  <si>
    <t>계
Total</t>
    <phoneticPr fontId="6" type="noConversion"/>
  </si>
  <si>
    <t>국립공원
National park</t>
    <phoneticPr fontId="6" type="noConversion"/>
  </si>
  <si>
    <t>도립공원
Provincial</t>
    <phoneticPr fontId="6" type="noConversion"/>
  </si>
  <si>
    <t>군립공원
County</t>
    <phoneticPr fontId="6" type="noConversion"/>
  </si>
  <si>
    <t>국가도시공원
National urban</t>
    <phoneticPr fontId="6" type="noConversion"/>
  </si>
  <si>
    <t>어린이공원
Children's</t>
    <phoneticPr fontId="6" type="noConversion"/>
  </si>
  <si>
    <t>소공원
Small</t>
    <phoneticPr fontId="6" type="noConversion"/>
  </si>
  <si>
    <t>근린공원
Neighborhood</t>
    <phoneticPr fontId="6" type="noConversion"/>
  </si>
  <si>
    <t>묘지공원
Graveyard</t>
    <phoneticPr fontId="6" type="noConversion"/>
  </si>
  <si>
    <t>체육공원
Sports</t>
    <phoneticPr fontId="6" type="noConversion"/>
  </si>
  <si>
    <t>기타공원
Others</t>
    <phoneticPr fontId="6" type="noConversion"/>
  </si>
  <si>
    <t>개소
Number</t>
    <phoneticPr fontId="6" type="noConversion"/>
  </si>
  <si>
    <t>면적
Area</t>
    <phoneticPr fontId="6" type="noConversion"/>
  </si>
  <si>
    <t>개소
Number</t>
    <phoneticPr fontId="6" type="noConversion"/>
  </si>
  <si>
    <t>면적
Area</t>
    <phoneticPr fontId="6" type="noConversion"/>
  </si>
  <si>
    <t>개소
Number</t>
    <phoneticPr fontId="6" type="noConversion"/>
  </si>
  <si>
    <t>면적
Area</t>
    <phoneticPr fontId="6" type="noConversion"/>
  </si>
  <si>
    <t>개소
Number</t>
    <phoneticPr fontId="6" type="noConversion"/>
  </si>
  <si>
    <t>면적
Area</t>
    <phoneticPr fontId="6" type="noConversion"/>
  </si>
  <si>
    <t>자료 : 신재생에너지과, 세계유산과</t>
    <phoneticPr fontId="6" type="noConversion"/>
  </si>
  <si>
    <t>Source : Regional Economy Division &amp; World heritage</t>
    <phoneticPr fontId="10" type="noConversion"/>
  </si>
  <si>
    <t>*압해산업단지 해제로 인한 용도 지역 및 군계획시설의 변경</t>
    <phoneticPr fontId="18" type="noConversion"/>
  </si>
  <si>
    <t>10. 도  로  Roads</t>
    <phoneticPr fontId="5" type="noConversion"/>
  </si>
  <si>
    <t>합  계   Total</t>
    <phoneticPr fontId="5" type="noConversion"/>
  </si>
  <si>
    <t>고속도로
National Expressway</t>
    <phoneticPr fontId="5" type="noConversion"/>
  </si>
  <si>
    <t>일 반 국 도   National Highway</t>
    <phoneticPr fontId="5" type="noConversion"/>
  </si>
  <si>
    <t>지 방 도   Provincial road</t>
    <phoneticPr fontId="5" type="noConversion"/>
  </si>
  <si>
    <t>군  도   Gun road</t>
    <phoneticPr fontId="5" type="noConversion"/>
  </si>
  <si>
    <t>연장
Opening</t>
    <phoneticPr fontId="5" type="noConversion"/>
  </si>
  <si>
    <t xml:space="preserve">    포장   Pavement </t>
    <phoneticPr fontId="5" type="noConversion"/>
  </si>
  <si>
    <t>미포장
Unpaved</t>
    <phoneticPr fontId="5" type="noConversion"/>
  </si>
  <si>
    <t>미개통
Unopened</t>
    <phoneticPr fontId="5" type="noConversion"/>
  </si>
  <si>
    <t xml:space="preserve"> </t>
    <phoneticPr fontId="5" type="noConversion"/>
  </si>
  <si>
    <t>포장률
Pavement Ratio</t>
    <phoneticPr fontId="5" type="noConversion"/>
  </si>
  <si>
    <t>Source : Construction Risk Management Division</t>
    <phoneticPr fontId="10" type="noConversion"/>
  </si>
  <si>
    <t>11. 교  량  Bridges</t>
    <phoneticPr fontId="5" type="noConversion"/>
  </si>
  <si>
    <t>(단위 : 개소, m)</t>
    <phoneticPr fontId="10" type="noConversion"/>
  </si>
  <si>
    <t>Unit : Place, m</t>
    <phoneticPr fontId="5" type="noConversion"/>
  </si>
  <si>
    <t xml:space="preserve">    구분
연도별
읍면별</t>
  </si>
  <si>
    <t>고속국도
Expressway</t>
    <phoneticPr fontId="5" type="noConversion"/>
  </si>
  <si>
    <t>일반국도
Highway</t>
    <phoneticPr fontId="5" type="noConversion"/>
  </si>
  <si>
    <t>특별·광역시도
Special/metropolitan city road</t>
    <phoneticPr fontId="5" type="noConversion"/>
  </si>
  <si>
    <t>지 방 도
Provincial road</t>
    <phoneticPr fontId="5" type="noConversion"/>
  </si>
  <si>
    <t xml:space="preserve">시 군 구 도
Si/Gun/Gu road  </t>
    <phoneticPr fontId="5" type="noConversion"/>
  </si>
  <si>
    <t>국가지원지방도
Govt-funded provincial road</t>
    <phoneticPr fontId="5" type="noConversion"/>
  </si>
  <si>
    <t>개소
Place</t>
    <phoneticPr fontId="5" type="noConversion"/>
  </si>
  <si>
    <t>연장
Length</t>
    <phoneticPr fontId="5" type="noConversion"/>
  </si>
  <si>
    <t>개소
Place</t>
    <phoneticPr fontId="5" type="noConversion"/>
  </si>
  <si>
    <t>연장
Length</t>
    <phoneticPr fontId="5" type="noConversion"/>
  </si>
  <si>
    <t>연장
Length</t>
    <phoneticPr fontId="5" type="noConversion"/>
  </si>
  <si>
    <t>지  도</t>
  </si>
  <si>
    <t>압  해</t>
  </si>
  <si>
    <t>증  도</t>
  </si>
  <si>
    <t>임  자</t>
  </si>
  <si>
    <t>자  은</t>
  </si>
  <si>
    <t>비  금</t>
  </si>
  <si>
    <t>도  초</t>
  </si>
  <si>
    <t>흑  산</t>
  </si>
  <si>
    <t>하  의</t>
  </si>
  <si>
    <t>신  의</t>
  </si>
  <si>
    <t>장  산</t>
  </si>
  <si>
    <t>안  좌</t>
  </si>
  <si>
    <t>팔  금</t>
  </si>
  <si>
    <t>암  태</t>
  </si>
  <si>
    <t>자료 : 건설과</t>
    <phoneticPr fontId="10" type="noConversion"/>
  </si>
  <si>
    <t>Source : Construction Risk Management Division</t>
    <phoneticPr fontId="10" type="noConversion"/>
  </si>
  <si>
    <t>12. 건설장비  Construction Machinery and Equipment</t>
    <phoneticPr fontId="6" type="noConversion"/>
  </si>
  <si>
    <t>(단위 : 대)</t>
  </si>
  <si>
    <t>Unit : number</t>
    <phoneticPr fontId="6" type="noConversion"/>
  </si>
  <si>
    <t>불도저
Bulldozers</t>
    <phoneticPr fontId="6" type="noConversion"/>
  </si>
  <si>
    <t>굴삭기
Excavators</t>
    <phoneticPr fontId="6" type="noConversion"/>
  </si>
  <si>
    <t xml:space="preserve">로더
Loaders </t>
    <phoneticPr fontId="6" type="noConversion"/>
  </si>
  <si>
    <t>지게차
Forklifts</t>
    <phoneticPr fontId="6" type="noConversion"/>
  </si>
  <si>
    <t>스크레이퍼
Scrapers</t>
    <phoneticPr fontId="6" type="noConversion"/>
  </si>
  <si>
    <t>덤프트럭
Dumptrucks</t>
    <phoneticPr fontId="6" type="noConversion"/>
  </si>
  <si>
    <t>기중기
Cranes</t>
    <phoneticPr fontId="6" type="noConversion"/>
  </si>
  <si>
    <t>모터그레이더
Motor graders</t>
    <phoneticPr fontId="6" type="noConversion"/>
  </si>
  <si>
    <t>롤러
Rollers</t>
    <phoneticPr fontId="6" type="noConversion"/>
  </si>
  <si>
    <t>콘크리트   Concrete</t>
    <phoneticPr fontId="6" type="noConversion"/>
  </si>
  <si>
    <t>아스팔트   Asphalt</t>
    <phoneticPr fontId="6" type="noConversion"/>
  </si>
  <si>
    <t>골재살포기
Aggregate distributors</t>
    <phoneticPr fontId="6" type="noConversion"/>
  </si>
  <si>
    <t>쇄석기
Crushers</t>
    <phoneticPr fontId="6" type="noConversion"/>
  </si>
  <si>
    <t>공기압축기
Compressors</t>
    <phoneticPr fontId="6" type="noConversion"/>
  </si>
  <si>
    <t>천공기
Boring machine</t>
    <phoneticPr fontId="6" type="noConversion"/>
  </si>
  <si>
    <t xml:space="preserve">자갈채취기
Gravel collectors </t>
    <phoneticPr fontId="6" type="noConversion"/>
  </si>
  <si>
    <t>준설선
Dredgers</t>
    <phoneticPr fontId="6" type="noConversion"/>
  </si>
  <si>
    <t>노상안정기
Road stabilizers</t>
    <phoneticPr fontId="6" type="noConversion"/>
  </si>
  <si>
    <t>항타 및 항발기
Rock drills</t>
    <phoneticPr fontId="6" type="noConversion"/>
  </si>
  <si>
    <t>타워
크레인
Tower cranes</t>
    <phoneticPr fontId="10" type="noConversion"/>
  </si>
  <si>
    <t>배칭프랜트
Batching plant</t>
    <phoneticPr fontId="6" type="noConversion"/>
  </si>
  <si>
    <t>피니셔
Finishers</t>
    <phoneticPr fontId="6" type="noConversion"/>
  </si>
  <si>
    <t>살포기
Distributors</t>
    <phoneticPr fontId="6" type="noConversion"/>
  </si>
  <si>
    <t>믹서트럭
Mixer trucks</t>
    <phoneticPr fontId="6" type="noConversion"/>
  </si>
  <si>
    <t>펌프
Pumps</t>
    <phoneticPr fontId="6" type="noConversion"/>
  </si>
  <si>
    <t>믹싱플랜트
Mixing plants</t>
    <phoneticPr fontId="6" type="noConversion"/>
  </si>
  <si>
    <t>살포기
Distributors</t>
    <phoneticPr fontId="6" type="noConversion"/>
  </si>
  <si>
    <t>자료 : 교통지원과</t>
    <phoneticPr fontId="6" type="noConversion"/>
  </si>
  <si>
    <t>Source : Department of Transportation Support</t>
    <phoneticPr fontId="10" type="noConversion"/>
  </si>
  <si>
    <t xml:space="preserve">       구분
연도별
읍면별</t>
    <phoneticPr fontId="6" type="noConversion"/>
  </si>
  <si>
    <t xml:space="preserve">     구분
연도별
읍면별</t>
    <phoneticPr fontId="5" type="noConversion"/>
  </si>
  <si>
    <t xml:space="preserve">    구분
연도별</t>
    <phoneticPr fontId="6" type="noConversion"/>
  </si>
  <si>
    <t>(단위 : ㎞, %)</t>
    <phoneticPr fontId="10" type="noConversion"/>
  </si>
  <si>
    <t>Unit : ㎞, %</t>
    <phoneticPr fontId="5" type="noConversion"/>
  </si>
  <si>
    <t xml:space="preserve">    구분
연도별</t>
    <phoneticPr fontId="6" type="noConversion"/>
  </si>
  <si>
    <t>연장
Opening</t>
    <phoneticPr fontId="5" type="noConversion"/>
  </si>
  <si>
    <t>미개통
Unopened</t>
    <phoneticPr fontId="5" type="noConversion"/>
  </si>
  <si>
    <t xml:space="preserve">    포장   Pavement </t>
    <phoneticPr fontId="5" type="noConversion"/>
  </si>
  <si>
    <t>미포장
Unpaved</t>
    <phoneticPr fontId="5" type="noConversion"/>
  </si>
  <si>
    <t xml:space="preserve"> </t>
    <phoneticPr fontId="5" type="noConversion"/>
  </si>
  <si>
    <t xml:space="preserve"> </t>
    <phoneticPr fontId="5" type="noConversion"/>
  </si>
  <si>
    <t>포장률
Pavement Ratio</t>
    <phoneticPr fontId="5" type="noConversion"/>
  </si>
  <si>
    <t>자료 : 건설과</t>
    <phoneticPr fontId="10" type="noConversion"/>
  </si>
  <si>
    <t xml:space="preserve">      구분
연도별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</si>
</sst>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0.00_);[Red]\(0.00\)"/>
    <numFmt numFmtId="177" formatCode="#,##0_ "/>
    <numFmt numFmtId="178" formatCode="#,##0_);[Red]\(#,##0\)"/>
    <numFmt numFmtId="179" formatCode="_-* #,##0.0_-;\-* #,##0.0_-;_-* &quot;-&quot;_-;_-@_-"/>
    <numFmt numFmtId="180" formatCode="_-* #,##0.000_-;\-* #,##0.000_-;_-* &quot;-&quot;???_-;_-@_-"/>
    <numFmt numFmtId="181" formatCode="_-* #,##0.000_-;\-* #,##0.000_-;_-* &quot;-&quot;_-;_-@_-"/>
    <numFmt numFmtId="182" formatCode="_-* #,##0.0_-;\-* #,##0.0_-;_-* &quot;-&quot;?_-;_-@_-"/>
    <numFmt numFmtId="183" formatCode="0.0_ "/>
    <numFmt numFmtId="184" formatCode="_-* #,##0.00_-;\-* #,##0.00_-;_-* &quot;-&quot;_-;_-@_-"/>
    <numFmt numFmtId="185" formatCode="0.0%"/>
    <numFmt numFmtId="186" formatCode="0.00;_ꠀ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b/>
      <sz val="11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9"/>
      <name val="HY중고딕"/>
      <family val="1"/>
      <charset val="129"/>
    </font>
    <font>
      <sz val="9"/>
      <color rgb="FFFF0000"/>
      <name val="HY중고딕"/>
      <family val="1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9"/>
      <name val="굴림체"/>
      <family val="3"/>
      <charset val="129"/>
    </font>
    <font>
      <b/>
      <sz val="9"/>
      <name val="굴림"/>
      <family val="3"/>
      <charset val="129"/>
    </font>
    <font>
      <sz val="9"/>
      <color indexed="8"/>
      <name val="굴림"/>
      <family val="3"/>
      <charset val="129"/>
    </font>
    <font>
      <sz val="8"/>
      <name val="굴림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b/>
      <sz val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rgb="FFFF0000"/>
      <name val="굴림"/>
      <family val="3"/>
      <charset val="129"/>
    </font>
    <font>
      <b/>
      <sz val="12"/>
      <color theme="1"/>
      <name val="굴림"/>
      <family val="3"/>
      <charset val="129"/>
    </font>
    <font>
      <sz val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0"/>
      <color rgb="FFFF0000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</cellStyleXfs>
  <cellXfs count="554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0" borderId="9" xfId="2" applyNumberFormat="1" applyFont="1" applyFill="1" applyBorder="1" applyAlignment="1">
      <alignment horizontal="center" vertical="center"/>
    </xf>
    <xf numFmtId="41" fontId="9" fillId="0" borderId="10" xfId="2" applyFont="1" applyFill="1" applyBorder="1" applyAlignment="1">
      <alignment horizontal="center" vertical="center"/>
    </xf>
    <xf numFmtId="41" fontId="9" fillId="0" borderId="11" xfId="3" applyFont="1" applyBorder="1" applyAlignment="1">
      <alignment horizontal="center" vertical="center"/>
    </xf>
    <xf numFmtId="41" fontId="9" fillId="0" borderId="11" xfId="2" applyFont="1" applyFill="1" applyBorder="1" applyAlignment="1">
      <alignment horizontal="center" vertical="center"/>
    </xf>
    <xf numFmtId="176" fontId="9" fillId="0" borderId="12" xfId="4" applyNumberFormat="1" applyFont="1" applyBorder="1" applyAlignment="1">
      <alignment horizontal="center" vertical="center"/>
    </xf>
    <xf numFmtId="41" fontId="9" fillId="0" borderId="11" xfId="2" applyFont="1" applyFill="1" applyBorder="1" applyAlignment="1">
      <alignment horizontal="right" vertical="center"/>
    </xf>
    <xf numFmtId="0" fontId="9" fillId="0" borderId="9" xfId="3" applyNumberFormat="1" applyFont="1" applyFill="1" applyBorder="1" applyAlignment="1">
      <alignment horizontal="center" vertical="center"/>
    </xf>
    <xf numFmtId="41" fontId="9" fillId="0" borderId="10" xfId="3" applyFont="1" applyFill="1" applyBorder="1" applyAlignment="1">
      <alignment horizontal="center" vertical="center"/>
    </xf>
    <xf numFmtId="41" fontId="9" fillId="0" borderId="11" xfId="3" applyFont="1" applyFill="1" applyBorder="1" applyAlignment="1">
      <alignment horizontal="center" vertical="center"/>
    </xf>
    <xf numFmtId="176" fontId="9" fillId="0" borderId="12" xfId="4" applyNumberFormat="1" applyFont="1" applyFill="1" applyBorder="1" applyAlignment="1">
      <alignment horizontal="center" vertical="center"/>
    </xf>
    <xf numFmtId="0" fontId="11" fillId="4" borderId="9" xfId="3" applyNumberFormat="1" applyFont="1" applyFill="1" applyBorder="1" applyAlignment="1">
      <alignment horizontal="center" vertical="center"/>
    </xf>
    <xf numFmtId="41" fontId="11" fillId="4" borderId="10" xfId="3" applyFont="1" applyFill="1" applyBorder="1" applyAlignment="1">
      <alignment horizontal="center" vertical="center"/>
    </xf>
    <xf numFmtId="41" fontId="11" fillId="4" borderId="11" xfId="3" applyFont="1" applyFill="1" applyBorder="1" applyAlignment="1">
      <alignment horizontal="center" vertical="center"/>
    </xf>
    <xf numFmtId="176" fontId="11" fillId="4" borderId="12" xfId="4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41" fontId="9" fillId="5" borderId="9" xfId="3" applyFont="1" applyFill="1" applyBorder="1" applyAlignment="1">
      <alignment horizontal="center" vertical="center"/>
    </xf>
    <xf numFmtId="41" fontId="9" fillId="5" borderId="11" xfId="3" applyFont="1" applyFill="1" applyBorder="1" applyAlignment="1">
      <alignment horizontal="center" vertical="center"/>
    </xf>
    <xf numFmtId="41" fontId="14" fillId="5" borderId="11" xfId="6" applyNumberFormat="1" applyFont="1" applyFill="1" applyBorder="1" applyAlignment="1">
      <alignment horizontal="center" vertical="center" wrapText="1"/>
    </xf>
    <xf numFmtId="41" fontId="14" fillId="5" borderId="11" xfId="7" applyNumberFormat="1" applyFont="1" applyFill="1" applyBorder="1" applyAlignment="1">
      <alignment horizontal="center" vertical="center" wrapText="1"/>
    </xf>
    <xf numFmtId="41" fontId="9" fillId="5" borderId="11" xfId="7" applyNumberFormat="1" applyFont="1" applyFill="1" applyBorder="1" applyAlignment="1">
      <alignment horizontal="center" vertical="center"/>
    </xf>
    <xf numFmtId="176" fontId="9" fillId="5" borderId="12" xfId="4" applyNumberFormat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41" fontId="9" fillId="5" borderId="15" xfId="3" applyFont="1" applyFill="1" applyBorder="1" applyAlignment="1">
      <alignment horizontal="center" vertical="center"/>
    </xf>
    <xf numFmtId="41" fontId="14" fillId="5" borderId="15" xfId="6" applyNumberFormat="1" applyFont="1" applyFill="1" applyBorder="1" applyAlignment="1">
      <alignment horizontal="center" vertical="center" wrapText="1"/>
    </xf>
    <xf numFmtId="41" fontId="14" fillId="5" borderId="15" xfId="7" applyNumberFormat="1" applyFont="1" applyFill="1" applyBorder="1" applyAlignment="1">
      <alignment horizontal="center" vertical="center" wrapText="1"/>
    </xf>
    <xf numFmtId="41" fontId="9" fillId="5" borderId="15" xfId="7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8" fillId="0" borderId="16" xfId="1" applyFont="1" applyBorder="1" applyAlignment="1">
      <alignment horizontal="right" vertical="center"/>
    </xf>
    <xf numFmtId="41" fontId="4" fillId="0" borderId="0" xfId="1" applyNumberFormat="1" applyFont="1" applyAlignment="1">
      <alignment horizontal="center" vertical="center"/>
    </xf>
    <xf numFmtId="0" fontId="9" fillId="2" borderId="17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3" xfId="1" quotePrefix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177" fontId="9" fillId="0" borderId="20" xfId="1" applyNumberFormat="1" applyFont="1" applyFill="1" applyBorder="1" applyAlignment="1">
      <alignment horizontal="right" vertical="center"/>
    </xf>
    <xf numFmtId="178" fontId="9" fillId="0" borderId="21" xfId="1" applyNumberFormat="1" applyFont="1" applyFill="1" applyBorder="1" applyAlignment="1">
      <alignment horizontal="right" vertical="center"/>
    </xf>
    <xf numFmtId="178" fontId="9" fillId="0" borderId="21" xfId="1" quotePrefix="1" applyNumberFormat="1" applyFont="1" applyFill="1" applyBorder="1" applyAlignment="1">
      <alignment horizontal="right" vertical="center"/>
    </xf>
    <xf numFmtId="178" fontId="9" fillId="0" borderId="11" xfId="2" applyNumberFormat="1" applyFont="1" applyFill="1" applyBorder="1" applyAlignment="1">
      <alignment horizontal="right" vertical="center"/>
    </xf>
    <xf numFmtId="178" fontId="9" fillId="0" borderId="22" xfId="2" applyNumberFormat="1" applyFont="1" applyFill="1" applyBorder="1" applyAlignment="1">
      <alignment horizontal="right" vertical="center"/>
    </xf>
    <xf numFmtId="178" fontId="9" fillId="0" borderId="12" xfId="2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178" fontId="9" fillId="0" borderId="11" xfId="3" quotePrefix="1" applyNumberFormat="1" applyFont="1" applyFill="1" applyBorder="1" applyAlignment="1">
      <alignment horizontal="right" vertical="center"/>
    </xf>
    <xf numFmtId="178" fontId="9" fillId="0" borderId="22" xfId="3" quotePrefix="1" applyNumberFormat="1" applyFont="1" applyFill="1" applyBorder="1" applyAlignment="1">
      <alignment horizontal="right" vertical="center"/>
    </xf>
    <xf numFmtId="178" fontId="9" fillId="0" borderId="23" xfId="3" quotePrefix="1" applyNumberFormat="1" applyFont="1" applyFill="1" applyBorder="1" applyAlignment="1">
      <alignment horizontal="right" vertical="center"/>
    </xf>
    <xf numFmtId="178" fontId="9" fillId="0" borderId="24" xfId="3" quotePrefix="1" applyNumberFormat="1" applyFont="1" applyFill="1" applyBorder="1" applyAlignment="1">
      <alignment horizontal="right" vertical="center"/>
    </xf>
    <xf numFmtId="41" fontId="9" fillId="6" borderId="10" xfId="3" applyFont="1" applyFill="1" applyBorder="1" applyAlignment="1">
      <alignment horizontal="center" vertical="center"/>
    </xf>
    <xf numFmtId="41" fontId="9" fillId="6" borderId="11" xfId="3" quotePrefix="1" applyFont="1" applyFill="1" applyBorder="1" applyAlignment="1">
      <alignment horizontal="center" vertical="center"/>
    </xf>
    <xf numFmtId="41" fontId="9" fillId="6" borderId="22" xfId="3" quotePrefix="1" applyFont="1" applyFill="1" applyBorder="1" applyAlignment="1">
      <alignment horizontal="center" vertical="center"/>
    </xf>
    <xf numFmtId="41" fontId="9" fillId="6" borderId="12" xfId="3" quotePrefix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 wrapText="1"/>
    </xf>
    <xf numFmtId="41" fontId="11" fillId="7" borderId="11" xfId="3" quotePrefix="1" applyFont="1" applyFill="1" applyBorder="1" applyAlignment="1">
      <alignment horizontal="center" vertical="center"/>
    </xf>
    <xf numFmtId="41" fontId="11" fillId="7" borderId="22" xfId="3" quotePrefix="1" applyFont="1" applyFill="1" applyBorder="1" applyAlignment="1">
      <alignment horizontal="center" vertical="center"/>
    </xf>
    <xf numFmtId="41" fontId="11" fillId="4" borderId="11" xfId="3" quotePrefix="1" applyFont="1" applyFill="1" applyBorder="1" applyAlignment="1">
      <alignment horizontal="center" vertical="center"/>
    </xf>
    <xf numFmtId="41" fontId="11" fillId="4" borderId="12" xfId="3" quotePrefix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41" fontId="11" fillId="0" borderId="0" xfId="1" applyNumberFormat="1" applyFont="1" applyAlignment="1">
      <alignment horizontal="center" vertical="center"/>
    </xf>
    <xf numFmtId="0" fontId="11" fillId="5" borderId="9" xfId="3" applyNumberFormat="1" applyFont="1" applyFill="1" applyBorder="1" applyAlignment="1">
      <alignment horizontal="center" vertical="center"/>
    </xf>
    <xf numFmtId="41" fontId="9" fillId="5" borderId="10" xfId="3" applyFont="1" applyFill="1" applyBorder="1" applyAlignment="1">
      <alignment horizontal="center" vertical="center"/>
    </xf>
    <xf numFmtId="41" fontId="9" fillId="5" borderId="11" xfId="3" applyNumberFormat="1" applyFont="1" applyFill="1" applyBorder="1" applyAlignment="1">
      <alignment horizontal="center" vertical="center"/>
    </xf>
    <xf numFmtId="41" fontId="9" fillId="5" borderId="22" xfId="3" applyNumberFormat="1" applyFont="1" applyFill="1" applyBorder="1" applyAlignment="1">
      <alignment horizontal="center" vertical="center"/>
    </xf>
    <xf numFmtId="41" fontId="9" fillId="5" borderId="12" xfId="3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1" fillId="5" borderId="14" xfId="3" applyNumberFormat="1" applyFont="1" applyFill="1" applyBorder="1" applyAlignment="1">
      <alignment horizontal="center" vertical="center" wrapText="1"/>
    </xf>
    <xf numFmtId="41" fontId="9" fillId="5" borderId="25" xfId="3" applyFont="1" applyFill="1" applyBorder="1" applyAlignment="1">
      <alignment horizontal="center" vertical="center"/>
    </xf>
    <xf numFmtId="41" fontId="9" fillId="5" borderId="15" xfId="3" applyNumberFormat="1" applyFont="1" applyFill="1" applyBorder="1" applyAlignment="1">
      <alignment horizontal="center" vertical="center"/>
    </xf>
    <xf numFmtId="41" fontId="9" fillId="5" borderId="26" xfId="3" applyNumberFormat="1" applyFont="1" applyFill="1" applyBorder="1" applyAlignment="1">
      <alignment horizontal="center" vertical="center"/>
    </xf>
    <xf numFmtId="41" fontId="9" fillId="5" borderId="25" xfId="3" applyNumberFormat="1" applyFont="1" applyFill="1" applyBorder="1" applyAlignment="1">
      <alignment horizontal="center" vertical="center"/>
    </xf>
    <xf numFmtId="41" fontId="9" fillId="5" borderId="27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1" applyAlignment="1">
      <alignment vertical="center"/>
    </xf>
    <xf numFmtId="0" fontId="3" fillId="0" borderId="0" xfId="1" applyAlignment="1"/>
    <xf numFmtId="0" fontId="17" fillId="0" borderId="0" xfId="1" applyFont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41" fontId="9" fillId="0" borderId="20" xfId="3" applyFont="1" applyFill="1" applyBorder="1" applyAlignment="1">
      <alignment horizontal="center" vertical="center"/>
    </xf>
    <xf numFmtId="41" fontId="9" fillId="0" borderId="21" xfId="3" applyFont="1" applyFill="1" applyBorder="1" applyAlignment="1">
      <alignment horizontal="center" vertical="center"/>
    </xf>
    <xf numFmtId="41" fontId="9" fillId="0" borderId="21" xfId="3" applyFont="1" applyFill="1" applyBorder="1" applyAlignment="1">
      <alignment horizontal="center" vertical="center" shrinkToFit="1"/>
    </xf>
    <xf numFmtId="41" fontId="9" fillId="0" borderId="31" xfId="3" applyFont="1" applyFill="1" applyBorder="1" applyAlignment="1">
      <alignment horizontal="center" vertical="center"/>
    </xf>
    <xf numFmtId="0" fontId="19" fillId="0" borderId="0" xfId="1" applyFont="1" applyFill="1" applyAlignment="1"/>
    <xf numFmtId="41" fontId="20" fillId="0" borderId="0" xfId="1" applyNumberFormat="1" applyFont="1" applyFill="1" applyAlignment="1"/>
    <xf numFmtId="41" fontId="20" fillId="0" borderId="11" xfId="3" applyFont="1" applyFill="1" applyBorder="1" applyAlignment="1">
      <alignment horizontal="center" vertical="center"/>
    </xf>
    <xf numFmtId="41" fontId="9" fillId="0" borderId="11" xfId="3" applyFont="1" applyFill="1" applyBorder="1" applyAlignment="1">
      <alignment horizontal="center" vertical="center" wrapText="1"/>
    </xf>
    <xf numFmtId="41" fontId="20" fillId="0" borderId="12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41" fontId="9" fillId="0" borderId="33" xfId="3" applyFont="1" applyFill="1" applyBorder="1" applyAlignment="1">
      <alignment horizontal="center" vertical="center"/>
    </xf>
    <xf numFmtId="41" fontId="9" fillId="0" borderId="33" xfId="3" applyFont="1" applyFill="1" applyBorder="1" applyAlignment="1">
      <alignment horizontal="center" vertical="center" wrapText="1"/>
    </xf>
    <xf numFmtId="41" fontId="20" fillId="0" borderId="34" xfId="3" applyFont="1" applyFill="1" applyBorder="1" applyAlignment="1">
      <alignment horizontal="center" vertical="center"/>
    </xf>
    <xf numFmtId="41" fontId="9" fillId="0" borderId="25" xfId="3" applyFont="1" applyFill="1" applyBorder="1" applyAlignment="1">
      <alignment horizontal="center" vertical="center"/>
    </xf>
    <xf numFmtId="41" fontId="9" fillId="0" borderId="15" xfId="3" applyFont="1" applyFill="1" applyBorder="1" applyAlignment="1">
      <alignment horizontal="center" vertical="center"/>
    </xf>
    <xf numFmtId="41" fontId="20" fillId="0" borderId="15" xfId="3" applyFont="1" applyFill="1" applyBorder="1" applyAlignment="1">
      <alignment horizontal="center" vertical="center"/>
    </xf>
    <xf numFmtId="41" fontId="9" fillId="0" borderId="15" xfId="3" applyFont="1" applyFill="1" applyBorder="1" applyAlignment="1">
      <alignment horizontal="center" vertical="center" wrapText="1"/>
    </xf>
    <xf numFmtId="41" fontId="20" fillId="0" borderId="27" xfId="3" applyFont="1" applyFill="1" applyBorder="1" applyAlignment="1">
      <alignment horizontal="center" vertical="center"/>
    </xf>
    <xf numFmtId="41" fontId="9" fillId="0" borderId="36" xfId="3" applyFont="1" applyFill="1" applyBorder="1" applyAlignment="1">
      <alignment horizontal="center" vertical="center"/>
    </xf>
    <xf numFmtId="41" fontId="9" fillId="0" borderId="37" xfId="3" applyFont="1" applyFill="1" applyBorder="1" applyAlignment="1">
      <alignment horizontal="center" vertical="center"/>
    </xf>
    <xf numFmtId="41" fontId="20" fillId="0" borderId="37" xfId="3" applyFont="1" applyFill="1" applyBorder="1" applyAlignment="1">
      <alignment horizontal="center" vertical="center"/>
    </xf>
    <xf numFmtId="41" fontId="9" fillId="0" borderId="37" xfId="3" applyFont="1" applyFill="1" applyBorder="1" applyAlignment="1">
      <alignment horizontal="center" vertical="center" wrapText="1"/>
    </xf>
    <xf numFmtId="41" fontId="20" fillId="0" borderId="38" xfId="3" applyFont="1" applyFill="1" applyBorder="1" applyAlignment="1">
      <alignment horizontal="center" vertical="center"/>
    </xf>
    <xf numFmtId="0" fontId="20" fillId="0" borderId="0" xfId="1" applyFont="1" applyFill="1" applyAlignment="1"/>
    <xf numFmtId="41" fontId="9" fillId="0" borderId="39" xfId="9" applyFont="1" applyFill="1" applyBorder="1" applyAlignment="1">
      <alignment horizontal="center" vertical="center"/>
    </xf>
    <xf numFmtId="41" fontId="9" fillId="0" borderId="37" xfId="9" applyFont="1" applyFill="1" applyBorder="1" applyAlignment="1">
      <alignment horizontal="center" vertical="center"/>
    </xf>
    <xf numFmtId="41" fontId="9" fillId="0" borderId="37" xfId="9" applyFont="1" applyFill="1" applyBorder="1" applyAlignment="1">
      <alignment horizontal="center" vertical="center" shrinkToFit="1"/>
    </xf>
    <xf numFmtId="41" fontId="9" fillId="0" borderId="38" xfId="9" applyFont="1" applyFill="1" applyBorder="1" applyAlignment="1">
      <alignment horizontal="center" vertical="center"/>
    </xf>
    <xf numFmtId="41" fontId="9" fillId="0" borderId="10" xfId="9" applyFont="1" applyFill="1" applyBorder="1" applyAlignment="1">
      <alignment horizontal="center" vertical="center"/>
    </xf>
    <xf numFmtId="41" fontId="9" fillId="0" borderId="11" xfId="9" applyFont="1" applyFill="1" applyBorder="1" applyAlignment="1">
      <alignment horizontal="center" vertical="center"/>
    </xf>
    <xf numFmtId="41" fontId="21" fillId="0" borderId="11" xfId="9" applyFont="1" applyFill="1" applyBorder="1" applyAlignment="1">
      <alignment horizontal="right" vertical="center" wrapText="1"/>
    </xf>
    <xf numFmtId="41" fontId="21" fillId="0" borderId="12" xfId="9" applyFont="1" applyFill="1" applyBorder="1" applyAlignment="1">
      <alignment horizontal="right" vertical="center" wrapText="1"/>
    </xf>
    <xf numFmtId="41" fontId="9" fillId="0" borderId="25" xfId="9" applyFont="1" applyFill="1" applyBorder="1" applyAlignment="1">
      <alignment horizontal="center" vertical="center"/>
    </xf>
    <xf numFmtId="41" fontId="9" fillId="0" borderId="15" xfId="9" applyFont="1" applyFill="1" applyBorder="1" applyAlignment="1">
      <alignment horizontal="center" vertical="center"/>
    </xf>
    <xf numFmtId="41" fontId="21" fillId="0" borderId="15" xfId="9" applyFont="1" applyFill="1" applyBorder="1" applyAlignment="1">
      <alignment horizontal="right" vertical="center" wrapText="1"/>
    </xf>
    <xf numFmtId="41" fontId="21" fillId="0" borderId="27" xfId="9" applyFont="1" applyFill="1" applyBorder="1" applyAlignment="1">
      <alignment horizontal="right" vertical="center" wrapText="1"/>
    </xf>
    <xf numFmtId="41" fontId="9" fillId="0" borderId="39" xfId="9" applyFont="1" applyFill="1" applyBorder="1" applyAlignment="1">
      <alignment vertical="center"/>
    </xf>
    <xf numFmtId="41" fontId="9" fillId="0" borderId="37" xfId="9" applyFont="1" applyFill="1" applyBorder="1" applyAlignment="1">
      <alignment vertical="center"/>
    </xf>
    <xf numFmtId="41" fontId="9" fillId="0" borderId="37" xfId="9" applyFont="1" applyFill="1" applyBorder="1" applyAlignment="1">
      <alignment vertical="center" shrinkToFit="1"/>
    </xf>
    <xf numFmtId="41" fontId="9" fillId="0" borderId="38" xfId="9" applyFont="1" applyFill="1" applyBorder="1" applyAlignment="1">
      <alignment vertical="center"/>
    </xf>
    <xf numFmtId="41" fontId="9" fillId="0" borderId="40" xfId="9" applyFont="1" applyFill="1" applyBorder="1" applyAlignment="1">
      <alignment vertical="center"/>
    </xf>
    <xf numFmtId="41" fontId="9" fillId="0" borderId="11" xfId="10" applyFont="1" applyFill="1" applyBorder="1" applyAlignment="1">
      <alignment vertical="center"/>
    </xf>
    <xf numFmtId="41" fontId="9" fillId="0" borderId="11" xfId="9" applyFont="1" applyFill="1" applyBorder="1" applyAlignment="1">
      <alignment vertical="center"/>
    </xf>
    <xf numFmtId="41" fontId="9" fillId="0" borderId="11" xfId="10" applyFont="1" applyFill="1" applyBorder="1" applyAlignment="1">
      <alignment vertical="center" wrapText="1"/>
    </xf>
    <xf numFmtId="41" fontId="9" fillId="0" borderId="11" xfId="9" applyFont="1" applyFill="1" applyBorder="1" applyAlignment="1">
      <alignment vertical="center" wrapText="1"/>
    </xf>
    <xf numFmtId="41" fontId="9" fillId="0" borderId="12" xfId="10" applyFont="1" applyFill="1" applyBorder="1" applyAlignment="1">
      <alignment vertical="center" wrapText="1"/>
    </xf>
    <xf numFmtId="41" fontId="9" fillId="0" borderId="41" xfId="9" applyFont="1" applyFill="1" applyBorder="1" applyAlignment="1">
      <alignment vertical="center"/>
    </xf>
    <xf numFmtId="41" fontId="9" fillId="0" borderId="15" xfId="10" applyFont="1" applyFill="1" applyBorder="1" applyAlignment="1">
      <alignment vertical="center"/>
    </xf>
    <xf numFmtId="41" fontId="9" fillId="0" borderId="15" xfId="9" applyFont="1" applyFill="1" applyBorder="1" applyAlignment="1">
      <alignment vertical="center"/>
    </xf>
    <xf numFmtId="41" fontId="9" fillId="0" borderId="15" xfId="10" applyFont="1" applyFill="1" applyBorder="1" applyAlignment="1">
      <alignment vertical="center" wrapText="1"/>
    </xf>
    <xf numFmtId="41" fontId="9" fillId="0" borderId="15" xfId="9" applyFont="1" applyFill="1" applyBorder="1" applyAlignment="1">
      <alignment vertical="center" wrapText="1"/>
    </xf>
    <xf numFmtId="41" fontId="9" fillId="0" borderId="27" xfId="10" applyFont="1" applyFill="1" applyBorder="1" applyAlignment="1">
      <alignment vertical="center" wrapText="1"/>
    </xf>
    <xf numFmtId="41" fontId="9" fillId="6" borderId="39" xfId="9" applyFont="1" applyFill="1" applyBorder="1" applyAlignment="1">
      <alignment vertical="center"/>
    </xf>
    <xf numFmtId="41" fontId="9" fillId="6" borderId="37" xfId="9" applyFont="1" applyFill="1" applyBorder="1" applyAlignment="1">
      <alignment vertical="center"/>
    </xf>
    <xf numFmtId="41" fontId="9" fillId="6" borderId="37" xfId="9" applyFont="1" applyFill="1" applyBorder="1" applyAlignment="1">
      <alignment vertical="center" shrinkToFit="1"/>
    </xf>
    <xf numFmtId="41" fontId="9" fillId="6" borderId="38" xfId="9" applyFont="1" applyFill="1" applyBorder="1" applyAlignment="1">
      <alignment vertical="center"/>
    </xf>
    <xf numFmtId="41" fontId="9" fillId="6" borderId="40" xfId="9" applyFont="1" applyFill="1" applyBorder="1" applyAlignment="1">
      <alignment vertical="center"/>
    </xf>
    <xf numFmtId="41" fontId="9" fillId="6" borderId="11" xfId="10" applyFont="1" applyFill="1" applyBorder="1" applyAlignment="1">
      <alignment vertical="center"/>
    </xf>
    <xf numFmtId="41" fontId="14" fillId="6" borderId="11" xfId="10" applyFont="1" applyFill="1" applyBorder="1" applyAlignment="1">
      <alignment vertical="center" wrapText="1"/>
    </xf>
    <xf numFmtId="41" fontId="9" fillId="6" borderId="11" xfId="10" applyFont="1" applyFill="1" applyBorder="1" applyAlignment="1">
      <alignment vertical="center" wrapText="1"/>
    </xf>
    <xf numFmtId="41" fontId="14" fillId="6" borderId="12" xfId="10" applyFont="1" applyFill="1" applyBorder="1" applyAlignment="1">
      <alignment vertical="center" wrapText="1"/>
    </xf>
    <xf numFmtId="41" fontId="9" fillId="6" borderId="41" xfId="9" applyFont="1" applyFill="1" applyBorder="1" applyAlignment="1">
      <alignment vertical="center"/>
    </xf>
    <xf numFmtId="41" fontId="9" fillId="6" borderId="15" xfId="10" applyFont="1" applyFill="1" applyBorder="1" applyAlignment="1">
      <alignment vertical="center"/>
    </xf>
    <xf numFmtId="41" fontId="14" fillId="6" borderId="15" xfId="10" applyFont="1" applyFill="1" applyBorder="1" applyAlignment="1">
      <alignment vertical="center" wrapText="1"/>
    </xf>
    <xf numFmtId="41" fontId="9" fillId="6" borderId="15" xfId="10" applyFont="1" applyFill="1" applyBorder="1" applyAlignment="1">
      <alignment vertical="center" wrapText="1"/>
    </xf>
    <xf numFmtId="41" fontId="14" fillId="6" borderId="27" xfId="10" applyFont="1" applyFill="1" applyBorder="1" applyAlignment="1">
      <alignment vertical="center" wrapText="1"/>
    </xf>
    <xf numFmtId="0" fontId="11" fillId="7" borderId="3" xfId="1" applyFont="1" applyFill="1" applyBorder="1" applyAlignment="1">
      <alignment horizontal="center" vertical="center" wrapText="1"/>
    </xf>
    <xf numFmtId="41" fontId="11" fillId="7" borderId="39" xfId="9" applyFont="1" applyFill="1" applyBorder="1" applyAlignment="1">
      <alignment vertical="center"/>
    </xf>
    <xf numFmtId="41" fontId="11" fillId="7" borderId="37" xfId="9" applyFont="1" applyFill="1" applyBorder="1" applyAlignment="1">
      <alignment vertical="center"/>
    </xf>
    <xf numFmtId="41" fontId="11" fillId="7" borderId="37" xfId="9" applyFont="1" applyFill="1" applyBorder="1" applyAlignment="1">
      <alignment vertical="center" shrinkToFit="1"/>
    </xf>
    <xf numFmtId="41" fontId="11" fillId="7" borderId="38" xfId="9" applyFont="1" applyFill="1" applyBorder="1" applyAlignment="1">
      <alignment vertical="center"/>
    </xf>
    <xf numFmtId="0" fontId="19" fillId="0" borderId="0" xfId="1" applyFont="1" applyAlignment="1"/>
    <xf numFmtId="0" fontId="11" fillId="5" borderId="3" xfId="1" applyFont="1" applyFill="1" applyBorder="1" applyAlignment="1">
      <alignment horizontal="center" vertical="center" wrapText="1"/>
    </xf>
    <xf numFmtId="41" fontId="9" fillId="5" borderId="40" xfId="9" applyFont="1" applyFill="1" applyBorder="1" applyAlignment="1">
      <alignment vertical="center"/>
    </xf>
    <xf numFmtId="0" fontId="11" fillId="5" borderId="3" xfId="1" applyFont="1" applyFill="1" applyBorder="1" applyAlignment="1">
      <alignment horizontal="center" vertical="center"/>
    </xf>
    <xf numFmtId="0" fontId="22" fillId="5" borderId="3" xfId="1" applyFont="1" applyFill="1" applyBorder="1" applyAlignment="1">
      <alignment horizontal="center" vertical="center"/>
    </xf>
    <xf numFmtId="41" fontId="9" fillId="5" borderId="41" xfId="9" applyFont="1" applyFill="1" applyBorder="1" applyAlignment="1">
      <alignment vertical="center"/>
    </xf>
    <xf numFmtId="41" fontId="3" fillId="0" borderId="0" xfId="1" applyNumberFormat="1" applyAlignment="1">
      <alignment vertical="center"/>
    </xf>
    <xf numFmtId="41" fontId="3" fillId="0" borderId="0" xfId="1" applyNumberFormat="1" applyAlignment="1"/>
    <xf numFmtId="0" fontId="17" fillId="0" borderId="0" xfId="1" applyFont="1" applyAlignment="1"/>
    <xf numFmtId="0" fontId="8" fillId="0" borderId="3" xfId="1" applyFont="1" applyFill="1" applyBorder="1" applyAlignment="1">
      <alignment horizontal="center" vertical="center" wrapText="1"/>
    </xf>
    <xf numFmtId="41" fontId="24" fillId="0" borderId="42" xfId="3" applyFont="1" applyFill="1" applyBorder="1" applyAlignment="1">
      <alignment horizontal="right" vertical="center"/>
    </xf>
    <xf numFmtId="41" fontId="24" fillId="0" borderId="37" xfId="3" applyFont="1" applyFill="1" applyBorder="1" applyAlignment="1">
      <alignment horizontal="right" vertical="center"/>
    </xf>
    <xf numFmtId="41" fontId="24" fillId="0" borderId="37" xfId="3" applyFont="1" applyFill="1" applyBorder="1" applyAlignment="1">
      <alignment horizontal="center" vertical="center"/>
    </xf>
    <xf numFmtId="41" fontId="24" fillId="0" borderId="38" xfId="3" applyFont="1" applyFill="1" applyBorder="1" applyAlignment="1">
      <alignment horizontal="center" vertical="center"/>
    </xf>
    <xf numFmtId="41" fontId="25" fillId="0" borderId="0" xfId="1" applyNumberFormat="1" applyFont="1" applyFill="1" applyAlignment="1"/>
    <xf numFmtId="0" fontId="25" fillId="0" borderId="0" xfId="1" applyFont="1" applyFill="1" applyAlignment="1"/>
    <xf numFmtId="41" fontId="24" fillId="0" borderId="10" xfId="3" applyFont="1" applyFill="1" applyBorder="1" applyAlignment="1">
      <alignment horizontal="right" vertical="center"/>
    </xf>
    <xf numFmtId="41" fontId="24" fillId="0" borderId="11" xfId="3" applyFont="1" applyFill="1" applyBorder="1" applyAlignment="1">
      <alignment horizontal="right" vertical="center"/>
    </xf>
    <xf numFmtId="41" fontId="24" fillId="0" borderId="11" xfId="3" applyFont="1" applyFill="1" applyBorder="1" applyAlignment="1">
      <alignment horizontal="center" vertical="center"/>
    </xf>
    <xf numFmtId="41" fontId="24" fillId="0" borderId="11" xfId="3" applyFont="1" applyFill="1" applyBorder="1" applyAlignment="1">
      <alignment horizontal="center" vertical="center" wrapText="1"/>
    </xf>
    <xf numFmtId="41" fontId="6" fillId="0" borderId="11" xfId="3" applyFont="1" applyFill="1" applyBorder="1" applyAlignment="1">
      <alignment horizontal="center" vertical="center"/>
    </xf>
    <xf numFmtId="41" fontId="6" fillId="0" borderId="12" xfId="3" applyFont="1" applyFill="1" applyBorder="1" applyAlignment="1">
      <alignment horizontal="center" vertical="center"/>
    </xf>
    <xf numFmtId="41" fontId="24" fillId="0" borderId="11" xfId="1" applyNumberFormat="1" applyFont="1" applyFill="1" applyBorder="1" applyAlignment="1">
      <alignment horizontal="center" vertical="center"/>
    </xf>
    <xf numFmtId="41" fontId="24" fillId="0" borderId="25" xfId="3" applyFont="1" applyFill="1" applyBorder="1" applyAlignment="1">
      <alignment horizontal="right" vertical="center"/>
    </xf>
    <xf numFmtId="41" fontId="24" fillId="0" borderId="15" xfId="3" applyFont="1" applyFill="1" applyBorder="1" applyAlignment="1">
      <alignment horizontal="right" vertical="center"/>
    </xf>
    <xf numFmtId="41" fontId="24" fillId="0" borderId="15" xfId="3" applyFont="1" applyFill="1" applyBorder="1" applyAlignment="1">
      <alignment horizontal="center" vertical="center"/>
    </xf>
    <xf numFmtId="41" fontId="24" fillId="0" borderId="15" xfId="3" applyFont="1" applyFill="1" applyBorder="1" applyAlignment="1">
      <alignment horizontal="center" vertical="center" wrapText="1"/>
    </xf>
    <xf numFmtId="41" fontId="24" fillId="0" borderId="15" xfId="1" applyNumberFormat="1" applyFont="1" applyFill="1" applyBorder="1" applyAlignment="1">
      <alignment horizontal="center" vertical="center"/>
    </xf>
    <xf numFmtId="41" fontId="6" fillId="0" borderId="15" xfId="3" applyFont="1" applyFill="1" applyBorder="1" applyAlignment="1">
      <alignment horizontal="center" vertical="center"/>
    </xf>
    <xf numFmtId="41" fontId="6" fillId="0" borderId="27" xfId="3" applyFont="1" applyFill="1" applyBorder="1" applyAlignment="1">
      <alignment horizontal="center" vertical="center"/>
    </xf>
    <xf numFmtId="41" fontId="24" fillId="0" borderId="20" xfId="3" applyFont="1" applyFill="1" applyBorder="1" applyAlignment="1">
      <alignment horizontal="right" vertical="center"/>
    </xf>
    <xf numFmtId="41" fontId="24" fillId="0" borderId="21" xfId="3" applyFont="1" applyFill="1" applyBorder="1" applyAlignment="1">
      <alignment horizontal="right" vertical="center"/>
    </xf>
    <xf numFmtId="41" fontId="24" fillId="0" borderId="21" xfId="3" applyFont="1" applyFill="1" applyBorder="1" applyAlignment="1">
      <alignment horizontal="center" vertical="center"/>
    </xf>
    <xf numFmtId="41" fontId="24" fillId="0" borderId="31" xfId="3" applyFont="1" applyFill="1" applyBorder="1" applyAlignment="1">
      <alignment horizontal="center" vertical="center"/>
    </xf>
    <xf numFmtId="41" fontId="24" fillId="0" borderId="37" xfId="3" applyFont="1" applyFill="1" applyBorder="1" applyAlignment="1">
      <alignment horizontal="center" vertical="center" wrapText="1"/>
    </xf>
    <xf numFmtId="41" fontId="24" fillId="0" borderId="37" xfId="1" applyNumberFormat="1" applyFont="1" applyFill="1" applyBorder="1" applyAlignment="1">
      <alignment horizontal="center" vertical="center"/>
    </xf>
    <xf numFmtId="41" fontId="6" fillId="0" borderId="37" xfId="3" applyFont="1" applyFill="1" applyBorder="1" applyAlignment="1">
      <alignment horizontal="center" vertical="center"/>
    </xf>
    <xf numFmtId="41" fontId="6" fillId="0" borderId="38" xfId="3" applyFont="1" applyFill="1" applyBorder="1" applyAlignment="1">
      <alignment horizontal="center" vertical="center"/>
    </xf>
    <xf numFmtId="41" fontId="26" fillId="0" borderId="0" xfId="1" applyNumberFormat="1" applyFont="1" applyFill="1" applyAlignment="1"/>
    <xf numFmtId="0" fontId="26" fillId="0" borderId="0" xfId="1" applyFont="1" applyFill="1" applyAlignment="1"/>
    <xf numFmtId="41" fontId="24" fillId="0" borderId="40" xfId="3" applyFont="1" applyFill="1" applyBorder="1" applyAlignment="1">
      <alignment horizontal="right" vertical="center"/>
    </xf>
    <xf numFmtId="41" fontId="24" fillId="0" borderId="41" xfId="3" applyFont="1" applyFill="1" applyBorder="1" applyAlignment="1">
      <alignment horizontal="right" vertical="center"/>
    </xf>
    <xf numFmtId="41" fontId="24" fillId="0" borderId="20" xfId="3" applyFont="1" applyFill="1" applyBorder="1" applyAlignment="1">
      <alignment horizontal="center" vertical="center"/>
    </xf>
    <xf numFmtId="41" fontId="24" fillId="0" borderId="21" xfId="10" applyFont="1" applyFill="1" applyBorder="1" applyAlignment="1">
      <alignment horizontal="center" vertical="center"/>
    </xf>
    <xf numFmtId="41" fontId="24" fillId="0" borderId="31" xfId="10" applyFont="1" applyFill="1" applyBorder="1" applyAlignment="1">
      <alignment horizontal="center" vertical="center"/>
    </xf>
    <xf numFmtId="41" fontId="24" fillId="0" borderId="10" xfId="3" applyFont="1" applyFill="1" applyBorder="1" applyAlignment="1">
      <alignment horizontal="center" vertical="center"/>
    </xf>
    <xf numFmtId="41" fontId="24" fillId="0" borderId="11" xfId="10" applyFont="1" applyFill="1" applyBorder="1" applyAlignment="1">
      <alignment horizontal="center" vertical="center"/>
    </xf>
    <xf numFmtId="41" fontId="21" fillId="0" borderId="11" xfId="10" applyFont="1" applyFill="1" applyBorder="1" applyAlignment="1">
      <alignment horizontal="center" vertical="center" wrapText="1"/>
    </xf>
    <xf numFmtId="41" fontId="21" fillId="0" borderId="12" xfId="10" applyFont="1" applyFill="1" applyBorder="1" applyAlignment="1">
      <alignment horizontal="center" vertical="center" wrapText="1"/>
    </xf>
    <xf numFmtId="41" fontId="24" fillId="0" borderId="25" xfId="3" applyFont="1" applyFill="1" applyBorder="1" applyAlignment="1">
      <alignment horizontal="center" vertical="center"/>
    </xf>
    <xf numFmtId="41" fontId="24" fillId="0" borderId="15" xfId="10" applyFont="1" applyFill="1" applyBorder="1" applyAlignment="1">
      <alignment horizontal="center" vertical="center"/>
    </xf>
    <xf numFmtId="41" fontId="21" fillId="0" borderId="15" xfId="10" applyFont="1" applyFill="1" applyBorder="1" applyAlignment="1">
      <alignment horizontal="center" vertical="center" wrapText="1"/>
    </xf>
    <xf numFmtId="41" fontId="21" fillId="0" borderId="27" xfId="10" applyFont="1" applyFill="1" applyBorder="1" applyAlignment="1">
      <alignment horizontal="center" vertical="center" wrapText="1"/>
    </xf>
    <xf numFmtId="41" fontId="24" fillId="6" borderId="20" xfId="3" applyFont="1" applyFill="1" applyBorder="1" applyAlignment="1">
      <alignment horizontal="right" vertical="center"/>
    </xf>
    <xf numFmtId="41" fontId="24" fillId="6" borderId="21" xfId="10" applyFont="1" applyFill="1" applyBorder="1" applyAlignment="1">
      <alignment horizontal="right" vertical="center"/>
    </xf>
    <xf numFmtId="41" fontId="24" fillId="6" borderId="21" xfId="10" applyFont="1" applyFill="1" applyBorder="1" applyAlignment="1">
      <alignment horizontal="center" vertical="center"/>
    </xf>
    <xf numFmtId="41" fontId="24" fillId="6" borderId="31" xfId="10" applyFont="1" applyFill="1" applyBorder="1" applyAlignment="1">
      <alignment horizontal="center" vertical="center"/>
    </xf>
    <xf numFmtId="41" fontId="24" fillId="6" borderId="10" xfId="3" applyFont="1" applyFill="1" applyBorder="1" applyAlignment="1">
      <alignment horizontal="right" vertical="center"/>
    </xf>
    <xf numFmtId="41" fontId="24" fillId="6" borderId="11" xfId="10" applyFont="1" applyFill="1" applyBorder="1" applyAlignment="1">
      <alignment horizontal="right" vertical="center"/>
    </xf>
    <xf numFmtId="41" fontId="24" fillId="6" borderId="11" xfId="10" applyFont="1" applyFill="1" applyBorder="1" applyAlignment="1">
      <alignment horizontal="center" vertical="center"/>
    </xf>
    <xf numFmtId="41" fontId="23" fillId="6" borderId="11" xfId="10" applyFont="1" applyFill="1" applyBorder="1" applyAlignment="1">
      <alignment horizontal="center" vertical="center" wrapText="1"/>
    </xf>
    <xf numFmtId="41" fontId="23" fillId="6" borderId="12" xfId="10" applyFont="1" applyFill="1" applyBorder="1" applyAlignment="1">
      <alignment horizontal="center" vertical="center" wrapText="1"/>
    </xf>
    <xf numFmtId="41" fontId="24" fillId="6" borderId="25" xfId="3" applyFont="1" applyFill="1" applyBorder="1" applyAlignment="1">
      <alignment horizontal="right" vertical="center"/>
    </xf>
    <xf numFmtId="41" fontId="24" fillId="6" borderId="15" xfId="10" applyFont="1" applyFill="1" applyBorder="1" applyAlignment="1">
      <alignment horizontal="right" vertical="center"/>
    </xf>
    <xf numFmtId="41" fontId="24" fillId="6" borderId="15" xfId="10" applyFont="1" applyFill="1" applyBorder="1" applyAlignment="1">
      <alignment horizontal="center" vertical="center"/>
    </xf>
    <xf numFmtId="41" fontId="23" fillId="6" borderId="15" xfId="10" applyFont="1" applyFill="1" applyBorder="1" applyAlignment="1">
      <alignment horizontal="center" vertical="center" wrapText="1"/>
    </xf>
    <xf numFmtId="41" fontId="23" fillId="6" borderId="27" xfId="10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41" fontId="27" fillId="7" borderId="20" xfId="3" applyFont="1" applyFill="1" applyBorder="1" applyAlignment="1">
      <alignment horizontal="right" vertical="center"/>
    </xf>
    <xf numFmtId="41" fontId="27" fillId="7" borderId="21" xfId="10" applyFont="1" applyFill="1" applyBorder="1" applyAlignment="1">
      <alignment horizontal="right" vertical="center"/>
    </xf>
    <xf numFmtId="41" fontId="27" fillId="7" borderId="21" xfId="10" applyFont="1" applyFill="1" applyBorder="1" applyAlignment="1">
      <alignment horizontal="center" vertical="center"/>
    </xf>
    <xf numFmtId="41" fontId="27" fillId="7" borderId="31" xfId="10" applyFont="1" applyFill="1" applyBorder="1" applyAlignment="1">
      <alignment horizontal="center" vertical="center"/>
    </xf>
    <xf numFmtId="0" fontId="22" fillId="5" borderId="3" xfId="1" applyFont="1" applyFill="1" applyBorder="1" applyAlignment="1">
      <alignment horizontal="center" vertical="center" wrapText="1"/>
    </xf>
    <xf numFmtId="41" fontId="24" fillId="5" borderId="10" xfId="3" applyFont="1" applyFill="1" applyBorder="1" applyAlignment="1">
      <alignment horizontal="right" vertical="center"/>
    </xf>
    <xf numFmtId="41" fontId="8" fillId="5" borderId="11" xfId="10" applyFont="1" applyFill="1" applyBorder="1" applyAlignment="1">
      <alignment horizontal="center" vertical="center" wrapText="1"/>
    </xf>
    <xf numFmtId="41" fontId="24" fillId="5" borderId="11" xfId="10" applyFont="1" applyFill="1" applyBorder="1" applyAlignment="1">
      <alignment horizontal="center" vertical="center"/>
    </xf>
    <xf numFmtId="41" fontId="24" fillId="5" borderId="10" xfId="10" applyFont="1" applyFill="1" applyBorder="1" applyAlignment="1">
      <alignment horizontal="center" vertical="center"/>
    </xf>
    <xf numFmtId="41" fontId="8" fillId="5" borderId="12" xfId="10" applyFont="1" applyFill="1" applyBorder="1" applyAlignment="1">
      <alignment horizontal="center" vertical="center" wrapText="1"/>
    </xf>
    <xf numFmtId="41" fontId="24" fillId="5" borderId="25" xfId="3" applyFont="1" applyFill="1" applyBorder="1" applyAlignment="1">
      <alignment horizontal="right" vertical="center"/>
    </xf>
    <xf numFmtId="41" fontId="8" fillId="5" borderId="15" xfId="10" applyFont="1" applyFill="1" applyBorder="1" applyAlignment="1">
      <alignment horizontal="center" vertical="center" wrapText="1"/>
    </xf>
    <xf numFmtId="41" fontId="24" fillId="5" borderId="15" xfId="10" applyFont="1" applyFill="1" applyBorder="1" applyAlignment="1">
      <alignment horizontal="center" vertical="center"/>
    </xf>
    <xf numFmtId="41" fontId="24" fillId="5" borderId="25" xfId="10" applyFont="1" applyFill="1" applyBorder="1" applyAlignment="1">
      <alignment horizontal="center" vertical="center"/>
    </xf>
    <xf numFmtId="41" fontId="8" fillId="5" borderId="27" xfId="1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3" fillId="0" borderId="44" xfId="1" applyBorder="1" applyAlignment="1"/>
    <xf numFmtId="41" fontId="9" fillId="2" borderId="3" xfId="3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41" fontId="8" fillId="0" borderId="10" xfId="3" applyFont="1" applyBorder="1" applyAlignment="1">
      <alignment horizontal="center" vertical="center"/>
    </xf>
    <xf numFmtId="41" fontId="8" fillId="0" borderId="11" xfId="3" applyFont="1" applyBorder="1" applyAlignment="1">
      <alignment horizontal="center" vertical="center"/>
    </xf>
    <xf numFmtId="41" fontId="8" fillId="0" borderId="31" xfId="3" applyFont="1" applyBorder="1" applyAlignment="1">
      <alignment horizontal="center" vertical="center"/>
    </xf>
    <xf numFmtId="0" fontId="20" fillId="0" borderId="0" xfId="1" applyFont="1" applyAlignment="1"/>
    <xf numFmtId="0" fontId="9" fillId="0" borderId="9" xfId="1" applyFont="1" applyFill="1" applyBorder="1" applyAlignment="1">
      <alignment horizontal="center" vertical="center"/>
    </xf>
    <xf numFmtId="41" fontId="8" fillId="0" borderId="10" xfId="3" applyFont="1" applyFill="1" applyBorder="1" applyAlignment="1">
      <alignment horizontal="center" vertical="center"/>
    </xf>
    <xf numFmtId="41" fontId="8" fillId="0" borderId="11" xfId="3" applyFont="1" applyFill="1" applyBorder="1" applyAlignment="1">
      <alignment horizontal="center" vertical="center"/>
    </xf>
    <xf numFmtId="41" fontId="8" fillId="0" borderId="12" xfId="3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41" fontId="22" fillId="4" borderId="10" xfId="3" applyFont="1" applyFill="1" applyBorder="1" applyAlignment="1">
      <alignment horizontal="center" vertical="center"/>
    </xf>
    <xf numFmtId="41" fontId="22" fillId="4" borderId="11" xfId="3" applyFont="1" applyFill="1" applyBorder="1" applyAlignment="1">
      <alignment horizontal="center" vertical="center"/>
    </xf>
    <xf numFmtId="41" fontId="22" fillId="4" borderId="12" xfId="3" applyFont="1" applyFill="1" applyBorder="1" applyAlignment="1">
      <alignment horizontal="center" vertical="center"/>
    </xf>
    <xf numFmtId="41" fontId="8" fillId="5" borderId="10" xfId="3" applyFont="1" applyFill="1" applyBorder="1" applyAlignment="1">
      <alignment horizontal="center" vertical="center"/>
    </xf>
    <xf numFmtId="41" fontId="8" fillId="5" borderId="11" xfId="3" applyFont="1" applyFill="1" applyBorder="1" applyAlignment="1">
      <alignment horizontal="center" vertical="center"/>
    </xf>
    <xf numFmtId="41" fontId="8" fillId="5" borderId="12" xfId="3" applyFont="1" applyFill="1" applyBorder="1" applyAlignment="1">
      <alignment horizontal="center" vertical="center"/>
    </xf>
    <xf numFmtId="41" fontId="8" fillId="5" borderId="25" xfId="3" applyFont="1" applyFill="1" applyBorder="1" applyAlignment="1">
      <alignment horizontal="center" vertical="center"/>
    </xf>
    <xf numFmtId="41" fontId="8" fillId="5" borderId="15" xfId="3" applyFont="1" applyFill="1" applyBorder="1" applyAlignment="1">
      <alignment horizontal="center" vertical="center"/>
    </xf>
    <xf numFmtId="41" fontId="8" fillId="5" borderId="27" xfId="3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41" fontId="8" fillId="0" borderId="36" xfId="3" applyFont="1" applyBorder="1" applyAlignment="1">
      <alignment horizontal="center" vertical="center"/>
    </xf>
    <xf numFmtId="41" fontId="8" fillId="0" borderId="33" xfId="3" applyFont="1" applyBorder="1" applyAlignment="1">
      <alignment horizontal="center" vertical="center"/>
    </xf>
    <xf numFmtId="179" fontId="8" fillId="0" borderId="33" xfId="3" applyNumberFormat="1" applyFont="1" applyBorder="1" applyAlignment="1">
      <alignment horizontal="center" vertical="center"/>
    </xf>
    <xf numFmtId="41" fontId="8" fillId="0" borderId="34" xfId="3" applyFont="1" applyBorder="1" applyAlignment="1">
      <alignment horizontal="center" vertical="center"/>
    </xf>
    <xf numFmtId="41" fontId="8" fillId="0" borderId="36" xfId="3" applyFont="1" applyFill="1" applyBorder="1" applyAlignment="1">
      <alignment horizontal="center" vertical="center"/>
    </xf>
    <xf numFmtId="41" fontId="8" fillId="0" borderId="33" xfId="3" applyFont="1" applyFill="1" applyBorder="1" applyAlignment="1">
      <alignment horizontal="center" vertical="center"/>
    </xf>
    <xf numFmtId="179" fontId="8" fillId="0" borderId="33" xfId="3" applyNumberFormat="1" applyFont="1" applyFill="1" applyBorder="1" applyAlignment="1">
      <alignment horizontal="center" vertical="center"/>
    </xf>
    <xf numFmtId="41" fontId="8" fillId="0" borderId="34" xfId="3" applyFont="1" applyFill="1" applyBorder="1" applyAlignment="1">
      <alignment horizontal="center" vertical="center"/>
    </xf>
    <xf numFmtId="41" fontId="8" fillId="0" borderId="33" xfId="3" applyNumberFormat="1" applyFont="1" applyFill="1" applyBorder="1" applyAlignment="1">
      <alignment horizontal="center" vertical="center"/>
    </xf>
    <xf numFmtId="41" fontId="22" fillId="4" borderId="36" xfId="3" applyFont="1" applyFill="1" applyBorder="1" applyAlignment="1">
      <alignment horizontal="center" vertical="center"/>
    </xf>
    <xf numFmtId="41" fontId="22" fillId="4" borderId="33" xfId="3" applyFont="1" applyFill="1" applyBorder="1" applyAlignment="1">
      <alignment horizontal="center" vertical="center"/>
    </xf>
    <xf numFmtId="41" fontId="22" fillId="4" borderId="33" xfId="3" applyNumberFormat="1" applyFont="1" applyFill="1" applyBorder="1" applyAlignment="1">
      <alignment horizontal="center" vertical="center"/>
    </xf>
    <xf numFmtId="179" fontId="22" fillId="4" borderId="33" xfId="3" applyNumberFormat="1" applyFont="1" applyFill="1" applyBorder="1" applyAlignment="1">
      <alignment horizontal="center" vertical="center"/>
    </xf>
    <xf numFmtId="41" fontId="22" fillId="4" borderId="34" xfId="3" applyFont="1" applyFill="1" applyBorder="1" applyAlignment="1">
      <alignment horizontal="center" vertical="center"/>
    </xf>
    <xf numFmtId="41" fontId="8" fillId="5" borderId="51" xfId="11" applyNumberFormat="1" applyFont="1" applyFill="1" applyBorder="1" applyAlignment="1">
      <alignment horizontal="center" vertical="center" wrapText="1"/>
    </xf>
    <xf numFmtId="41" fontId="8" fillId="5" borderId="52" xfId="3" applyNumberFormat="1" applyFont="1" applyFill="1" applyBorder="1" applyAlignment="1">
      <alignment horizontal="center" vertical="center"/>
    </xf>
    <xf numFmtId="41" fontId="8" fillId="5" borderId="53" xfId="12" applyFont="1" applyFill="1" applyBorder="1" applyAlignment="1">
      <alignment horizontal="center" vertical="center" wrapText="1"/>
    </xf>
    <xf numFmtId="41" fontId="8" fillId="5" borderId="54" xfId="12" applyFont="1" applyFill="1" applyBorder="1" applyAlignment="1">
      <alignment horizontal="center" vertical="center" wrapText="1"/>
    </xf>
    <xf numFmtId="41" fontId="8" fillId="5" borderId="55" xfId="12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41" fontId="8" fillId="5" borderId="56" xfId="3" applyNumberFormat="1" applyFont="1" applyFill="1" applyBorder="1" applyAlignment="1">
      <alignment horizontal="center" vertical="center"/>
    </xf>
    <xf numFmtId="41" fontId="8" fillId="5" borderId="57" xfId="11" applyNumberFormat="1" applyFont="1" applyFill="1" applyBorder="1" applyAlignment="1">
      <alignment horizontal="center" vertical="center" wrapText="1"/>
    </xf>
    <xf numFmtId="41" fontId="8" fillId="5" borderId="58" xfId="3" applyNumberFormat="1" applyFont="1" applyFill="1" applyBorder="1" applyAlignment="1">
      <alignment horizontal="center" vertical="center"/>
    </xf>
    <xf numFmtId="41" fontId="8" fillId="5" borderId="59" xfId="12" applyFont="1" applyFill="1" applyBorder="1" applyAlignment="1">
      <alignment horizontal="center" vertical="center" wrapText="1"/>
    </xf>
    <xf numFmtId="41" fontId="8" fillId="5" borderId="60" xfId="12" applyFont="1" applyFill="1" applyBorder="1" applyAlignment="1">
      <alignment horizontal="center" vertical="center" wrapText="1"/>
    </xf>
    <xf numFmtId="41" fontId="8" fillId="5" borderId="61" xfId="12" applyFont="1" applyFill="1" applyBorder="1" applyAlignment="1">
      <alignment horizontal="center" vertical="center" wrapText="1"/>
    </xf>
    <xf numFmtId="0" fontId="29" fillId="0" borderId="0" xfId="1" applyFont="1" applyAlignment="1">
      <alignment vertical="center"/>
    </xf>
    <xf numFmtId="41" fontId="3" fillId="0" borderId="0" xfId="12" applyFont="1" applyAlignment="1"/>
    <xf numFmtId="180" fontId="9" fillId="0" borderId="10" xfId="2" applyNumberFormat="1" applyFont="1" applyFill="1" applyBorder="1" applyAlignment="1">
      <alignment horizontal="center" vertical="center"/>
    </xf>
    <xf numFmtId="181" fontId="9" fillId="0" borderId="12" xfId="2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180" fontId="9" fillId="0" borderId="10" xfId="2" applyNumberFormat="1" applyFont="1" applyFill="1" applyBorder="1" applyAlignment="1">
      <alignment horizontal="right" vertical="center"/>
    </xf>
    <xf numFmtId="180" fontId="9" fillId="0" borderId="12" xfId="2" applyNumberFormat="1" applyFont="1" applyFill="1" applyBorder="1" applyAlignment="1">
      <alignment horizontal="right" vertical="center"/>
    </xf>
    <xf numFmtId="180" fontId="9" fillId="0" borderId="12" xfId="3" applyNumberFormat="1" applyFont="1" applyFill="1" applyBorder="1" applyAlignment="1">
      <alignment horizontal="right" vertical="center"/>
    </xf>
    <xf numFmtId="0" fontId="11" fillId="7" borderId="35" xfId="3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3" fillId="0" borderId="0" xfId="14" applyAlignment="1">
      <alignment vertical="center"/>
    </xf>
    <xf numFmtId="0" fontId="3" fillId="0" borderId="0" xfId="14" applyAlignment="1">
      <alignment horizontal="center" vertical="center"/>
    </xf>
    <xf numFmtId="0" fontId="17" fillId="0" borderId="0" xfId="14" applyFont="1" applyAlignment="1"/>
    <xf numFmtId="0" fontId="17" fillId="0" borderId="0" xfId="14" applyFont="1" applyAlignment="1">
      <alignment horizontal="center" vertical="center"/>
    </xf>
    <xf numFmtId="0" fontId="3" fillId="0" borderId="0" xfId="14" applyAlignment="1"/>
    <xf numFmtId="0" fontId="4" fillId="0" borderId="0" xfId="14" applyFont="1" applyAlignment="1">
      <alignment horizontal="left" vertical="center"/>
    </xf>
    <xf numFmtId="0" fontId="4" fillId="0" borderId="0" xfId="14" applyFont="1" applyAlignment="1">
      <alignment horizontal="center" vertical="center"/>
    </xf>
    <xf numFmtId="0" fontId="17" fillId="0" borderId="0" xfId="14" applyFont="1" applyAlignment="1">
      <alignment vertical="center"/>
    </xf>
    <xf numFmtId="0" fontId="9" fillId="2" borderId="32" xfId="14" applyFont="1" applyFill="1" applyBorder="1" applyAlignment="1">
      <alignment vertical="center" wrapText="1"/>
    </xf>
    <xf numFmtId="0" fontId="9" fillId="2" borderId="35" xfId="14" applyFont="1" applyFill="1" applyBorder="1" applyAlignment="1">
      <alignment horizontal="center" vertical="center" wrapText="1"/>
    </xf>
    <xf numFmtId="0" fontId="9" fillId="2" borderId="3" xfId="14" applyFont="1" applyFill="1" applyBorder="1" applyAlignment="1">
      <alignment horizontal="center" vertical="center" wrapText="1"/>
    </xf>
    <xf numFmtId="0" fontId="9" fillId="2" borderId="35" xfId="14" applyFont="1" applyFill="1" applyBorder="1" applyAlignment="1">
      <alignment vertical="center" wrapText="1"/>
    </xf>
    <xf numFmtId="0" fontId="9" fillId="0" borderId="9" xfId="14" applyFont="1" applyBorder="1" applyAlignment="1">
      <alignment horizontal="center" vertical="center"/>
    </xf>
    <xf numFmtId="41" fontId="9" fillId="0" borderId="10" xfId="15" applyNumberFormat="1" applyFont="1" applyBorder="1" applyAlignment="1">
      <alignment horizontal="center" vertical="center"/>
    </xf>
    <xf numFmtId="41" fontId="9" fillId="0" borderId="11" xfId="15" applyNumberFormat="1" applyFont="1" applyBorder="1" applyAlignment="1">
      <alignment horizontal="center" vertical="center"/>
    </xf>
    <xf numFmtId="41" fontId="9" fillId="0" borderId="12" xfId="14" applyNumberFormat="1" applyFont="1" applyBorder="1" applyAlignment="1">
      <alignment horizontal="center" vertical="center"/>
    </xf>
    <xf numFmtId="0" fontId="20" fillId="0" borderId="0" xfId="14" applyFont="1" applyAlignment="1"/>
    <xf numFmtId="0" fontId="9" fillId="0" borderId="9" xfId="14" applyFont="1" applyFill="1" applyBorder="1" applyAlignment="1">
      <alignment horizontal="center" vertical="center"/>
    </xf>
    <xf numFmtId="41" fontId="9" fillId="0" borderId="10" xfId="15" applyNumberFormat="1" applyFont="1" applyFill="1" applyBorder="1" applyAlignment="1">
      <alignment horizontal="center" vertical="center"/>
    </xf>
    <xf numFmtId="41" fontId="9" fillId="0" borderId="11" xfId="15" applyNumberFormat="1" applyFont="1" applyFill="1" applyBorder="1" applyAlignment="1">
      <alignment horizontal="center" vertical="center"/>
    </xf>
    <xf numFmtId="41" fontId="9" fillId="0" borderId="12" xfId="15" applyNumberFormat="1" applyFont="1" applyFill="1" applyBorder="1" applyAlignment="1">
      <alignment horizontal="center" vertical="center"/>
    </xf>
    <xf numFmtId="0" fontId="11" fillId="4" borderId="9" xfId="14" applyFont="1" applyFill="1" applyBorder="1" applyAlignment="1">
      <alignment horizontal="center" vertical="center"/>
    </xf>
    <xf numFmtId="41" fontId="11" fillId="4" borderId="10" xfId="15" applyNumberFormat="1" applyFont="1" applyFill="1" applyBorder="1" applyAlignment="1">
      <alignment horizontal="center" vertical="center"/>
    </xf>
    <xf numFmtId="41" fontId="11" fillId="4" borderId="11" xfId="15" applyNumberFormat="1" applyFont="1" applyFill="1" applyBorder="1" applyAlignment="1">
      <alignment horizontal="center" vertical="center"/>
    </xf>
    <xf numFmtId="41" fontId="11" fillId="4" borderId="12" xfId="15" applyNumberFormat="1" applyFont="1" applyFill="1" applyBorder="1" applyAlignment="1">
      <alignment horizontal="center" vertical="center"/>
    </xf>
    <xf numFmtId="0" fontId="19" fillId="0" borderId="0" xfId="14" applyFont="1" applyAlignment="1"/>
    <xf numFmtId="0" fontId="9" fillId="5" borderId="9" xfId="14" applyFont="1" applyFill="1" applyBorder="1" applyAlignment="1">
      <alignment horizontal="center" vertical="center"/>
    </xf>
    <xf numFmtId="41" fontId="9" fillId="5" borderId="10" xfId="14" applyNumberFormat="1" applyFont="1" applyFill="1" applyBorder="1" applyAlignment="1">
      <alignment horizontal="center" vertical="center"/>
    </xf>
    <xf numFmtId="41" fontId="9" fillId="5" borderId="11" xfId="15" applyFont="1" applyFill="1" applyBorder="1" applyAlignment="1">
      <alignment horizontal="center" vertical="center"/>
    </xf>
    <xf numFmtId="41" fontId="9" fillId="5" borderId="11" xfId="15" applyNumberFormat="1" applyFont="1" applyFill="1" applyBorder="1" applyAlignment="1">
      <alignment horizontal="center" vertical="center"/>
    </xf>
    <xf numFmtId="41" fontId="9" fillId="5" borderId="11" xfId="16" applyFont="1" applyFill="1" applyBorder="1" applyAlignment="1">
      <alignment horizontal="center" vertical="center"/>
    </xf>
    <xf numFmtId="41" fontId="9" fillId="5" borderId="22" xfId="15" applyFont="1" applyFill="1" applyBorder="1" applyAlignment="1">
      <alignment horizontal="center" vertical="center"/>
    </xf>
    <xf numFmtId="179" fontId="9" fillId="5" borderId="12" xfId="15" applyNumberFormat="1" applyFont="1" applyFill="1" applyBorder="1" applyAlignment="1">
      <alignment horizontal="center" vertical="center"/>
    </xf>
    <xf numFmtId="0" fontId="9" fillId="0" borderId="0" xfId="14" applyFont="1" applyAlignment="1">
      <alignment horizontal="center" vertical="center"/>
    </xf>
    <xf numFmtId="41" fontId="9" fillId="0" borderId="0" xfId="14" applyNumberFormat="1" applyFont="1" applyAlignment="1">
      <alignment horizontal="center" vertical="center"/>
    </xf>
    <xf numFmtId="0" fontId="9" fillId="5" borderId="14" xfId="14" applyFont="1" applyFill="1" applyBorder="1" applyAlignment="1">
      <alignment horizontal="center" vertical="center"/>
    </xf>
    <xf numFmtId="41" fontId="9" fillId="5" borderId="25" xfId="14" applyNumberFormat="1" applyFont="1" applyFill="1" applyBorder="1" applyAlignment="1">
      <alignment horizontal="center" vertical="center"/>
    </xf>
    <xf numFmtId="41" fontId="9" fillId="5" borderId="15" xfId="15" applyFont="1" applyFill="1" applyBorder="1" applyAlignment="1">
      <alignment horizontal="center" vertical="center"/>
    </xf>
    <xf numFmtId="41" fontId="9" fillId="5" borderId="15" xfId="15" applyNumberFormat="1" applyFont="1" applyFill="1" applyBorder="1" applyAlignment="1">
      <alignment horizontal="center" vertical="center"/>
    </xf>
    <xf numFmtId="41" fontId="9" fillId="5" borderId="15" xfId="16" applyFont="1" applyFill="1" applyBorder="1" applyAlignment="1">
      <alignment horizontal="center" vertical="center"/>
    </xf>
    <xf numFmtId="41" fontId="9" fillId="5" borderId="26" xfId="15" applyFont="1" applyFill="1" applyBorder="1" applyAlignment="1">
      <alignment horizontal="center" vertical="center"/>
    </xf>
    <xf numFmtId="179" fontId="9" fillId="5" borderId="27" xfId="15" applyNumberFormat="1" applyFont="1" applyFill="1" applyBorder="1" applyAlignment="1">
      <alignment horizontal="center" vertical="center"/>
    </xf>
    <xf numFmtId="0" fontId="8" fillId="0" borderId="64" xfId="14" applyFont="1" applyFill="1" applyBorder="1" applyAlignment="1">
      <alignment horizontal="left" vertical="center"/>
    </xf>
    <xf numFmtId="0" fontId="8" fillId="0" borderId="0" xfId="14" applyFont="1" applyAlignment="1">
      <alignment vertical="center"/>
    </xf>
    <xf numFmtId="0" fontId="8" fillId="0" borderId="0" xfId="14" applyFont="1" applyAlignment="1">
      <alignment horizontal="center" vertical="center"/>
    </xf>
    <xf numFmtId="0" fontId="3" fillId="0" borderId="0" xfId="14" applyBorder="1" applyAlignment="1">
      <alignment vertical="center"/>
    </xf>
    <xf numFmtId="177" fontId="3" fillId="0" borderId="0" xfId="14" applyNumberFormat="1" applyAlignment="1"/>
    <xf numFmtId="0" fontId="3" fillId="0" borderId="0" xfId="14" applyFont="1" applyAlignment="1"/>
    <xf numFmtId="182" fontId="9" fillId="0" borderId="0" xfId="17" applyNumberFormat="1" applyFont="1" applyBorder="1" applyAlignment="1">
      <alignment vertical="center"/>
    </xf>
    <xf numFmtId="0" fontId="31" fillId="0" borderId="0" xfId="14" applyFont="1" applyAlignment="1">
      <alignment horizontal="right" vertical="center"/>
    </xf>
    <xf numFmtId="0" fontId="9" fillId="3" borderId="3" xfId="14" applyFont="1" applyFill="1" applyBorder="1" applyAlignment="1">
      <alignment horizontal="center" vertical="center" wrapText="1"/>
    </xf>
    <xf numFmtId="41" fontId="9" fillId="0" borderId="10" xfId="15" applyFont="1" applyFill="1" applyBorder="1" applyAlignment="1">
      <alignment horizontal="center" vertical="center"/>
    </xf>
    <xf numFmtId="41" fontId="9" fillId="0" borderId="11" xfId="15" applyFont="1" applyFill="1" applyBorder="1" applyAlignment="1">
      <alignment horizontal="center" vertical="center"/>
    </xf>
    <xf numFmtId="41" fontId="9" fillId="0" borderId="12" xfId="15" applyFont="1" applyFill="1" applyBorder="1" applyAlignment="1">
      <alignment horizontal="center" vertical="center"/>
    </xf>
    <xf numFmtId="0" fontId="3" fillId="0" borderId="0" xfId="14" applyFill="1" applyAlignment="1"/>
    <xf numFmtId="0" fontId="20" fillId="0" borderId="0" xfId="14" applyFont="1" applyFill="1" applyAlignment="1"/>
    <xf numFmtId="0" fontId="9" fillId="0" borderId="66" xfId="14" applyFont="1" applyFill="1" applyBorder="1" applyAlignment="1">
      <alignment horizontal="center" vertical="center"/>
    </xf>
    <xf numFmtId="41" fontId="9" fillId="0" borderId="20" xfId="15" applyFont="1" applyFill="1" applyBorder="1" applyAlignment="1">
      <alignment horizontal="center" vertical="center"/>
    </xf>
    <xf numFmtId="41" fontId="9" fillId="0" borderId="21" xfId="15" applyFont="1" applyFill="1" applyBorder="1" applyAlignment="1">
      <alignment horizontal="center" vertical="center"/>
    </xf>
    <xf numFmtId="41" fontId="9" fillId="0" borderId="31" xfId="15" applyFont="1" applyFill="1" applyBorder="1" applyAlignment="1">
      <alignment horizontal="center" vertical="center"/>
    </xf>
    <xf numFmtId="0" fontId="11" fillId="7" borderId="35" xfId="14" applyFont="1" applyFill="1" applyBorder="1" applyAlignment="1">
      <alignment horizontal="center" vertical="center"/>
    </xf>
    <xf numFmtId="41" fontId="11" fillId="7" borderId="62" xfId="15" applyFont="1" applyFill="1" applyBorder="1" applyAlignment="1">
      <alignment horizontal="center" vertical="center"/>
    </xf>
    <xf numFmtId="41" fontId="11" fillId="7" borderId="67" xfId="15" applyFont="1" applyFill="1" applyBorder="1" applyAlignment="1">
      <alignment horizontal="center" vertical="center"/>
    </xf>
    <xf numFmtId="41" fontId="11" fillId="7" borderId="63" xfId="15" applyFont="1" applyFill="1" applyBorder="1" applyAlignment="1">
      <alignment horizontal="center" vertical="center"/>
    </xf>
    <xf numFmtId="0" fontId="8" fillId="0" borderId="0" xfId="14" applyFont="1" applyAlignment="1">
      <alignment horizontal="left" vertical="center"/>
    </xf>
    <xf numFmtId="0" fontId="8" fillId="0" borderId="16" xfId="14" applyFont="1" applyBorder="1" applyAlignment="1">
      <alignment vertical="center"/>
    </xf>
    <xf numFmtId="0" fontId="8" fillId="0" borderId="16" xfId="14" applyFont="1" applyBorder="1" applyAlignment="1">
      <alignment horizontal="right" vertical="center"/>
    </xf>
    <xf numFmtId="41" fontId="3" fillId="0" borderId="0" xfId="14" applyNumberFormat="1" applyAlignment="1"/>
    <xf numFmtId="0" fontId="7" fillId="0" borderId="0" xfId="14" applyFont="1" applyAlignment="1">
      <alignment horizontal="left" vertical="center"/>
    </xf>
    <xf numFmtId="0" fontId="9" fillId="0" borderId="13" xfId="14" applyFont="1" applyFill="1" applyBorder="1" applyAlignment="1">
      <alignment horizontal="center" vertical="center"/>
    </xf>
    <xf numFmtId="41" fontId="9" fillId="0" borderId="36" xfId="15" applyFont="1" applyBorder="1" applyAlignment="1">
      <alignment horizontal="center" vertical="center"/>
    </xf>
    <xf numFmtId="182" fontId="9" fillId="0" borderId="33" xfId="15" applyNumberFormat="1" applyFont="1" applyBorder="1" applyAlignment="1">
      <alignment horizontal="center" vertical="center"/>
    </xf>
    <xf numFmtId="41" fontId="9" fillId="0" borderId="33" xfId="15" applyFont="1" applyBorder="1" applyAlignment="1">
      <alignment horizontal="center" vertical="center"/>
    </xf>
    <xf numFmtId="179" fontId="9" fillId="0" borderId="33" xfId="15" applyNumberFormat="1" applyFont="1" applyBorder="1" applyAlignment="1">
      <alignment horizontal="center" vertical="center"/>
    </xf>
    <xf numFmtId="182" fontId="9" fillId="0" borderId="68" xfId="15" applyNumberFormat="1" applyFont="1" applyBorder="1" applyAlignment="1">
      <alignment horizontal="center" vertical="center"/>
    </xf>
    <xf numFmtId="182" fontId="9" fillId="0" borderId="34" xfId="15" applyNumberFormat="1" applyFont="1" applyBorder="1" applyAlignment="1">
      <alignment horizontal="center" vertical="center"/>
    </xf>
    <xf numFmtId="182" fontId="9" fillId="0" borderId="11" xfId="15" applyNumberFormat="1" applyFont="1" applyFill="1" applyBorder="1" applyAlignment="1">
      <alignment horizontal="center" vertical="center"/>
    </xf>
    <xf numFmtId="41" fontId="9" fillId="0" borderId="11" xfId="14" applyNumberFormat="1" applyFont="1" applyFill="1" applyBorder="1" applyAlignment="1">
      <alignment horizontal="center" vertical="center"/>
    </xf>
    <xf numFmtId="182" fontId="9" fillId="0" borderId="11" xfId="14" applyNumberFormat="1" applyFont="1" applyFill="1" applyBorder="1" applyAlignment="1">
      <alignment horizontal="center" vertical="center"/>
    </xf>
    <xf numFmtId="182" fontId="9" fillId="0" borderId="22" xfId="14" applyNumberFormat="1" applyFont="1" applyFill="1" applyBorder="1" applyAlignment="1">
      <alignment horizontal="center" vertical="center"/>
    </xf>
    <xf numFmtId="41" fontId="9" fillId="0" borderId="10" xfId="14" applyNumberFormat="1" applyFont="1" applyFill="1" applyBorder="1" applyAlignment="1">
      <alignment horizontal="center" vertical="center"/>
    </xf>
    <xf numFmtId="182" fontId="9" fillId="0" borderId="12" xfId="14" applyNumberFormat="1" applyFont="1" applyFill="1" applyBorder="1" applyAlignment="1">
      <alignment horizontal="center" vertical="center"/>
    </xf>
    <xf numFmtId="183" fontId="32" fillId="0" borderId="0" xfId="14" applyNumberFormat="1" applyFont="1" applyAlignment="1"/>
    <xf numFmtId="41" fontId="11" fillId="7" borderId="62" xfId="15" applyNumberFormat="1" applyFont="1" applyFill="1" applyBorder="1" applyAlignment="1">
      <alignment horizontal="center" vertical="center"/>
    </xf>
    <xf numFmtId="182" fontId="11" fillId="7" borderId="67" xfId="15" applyNumberFormat="1" applyFont="1" applyFill="1" applyBorder="1" applyAlignment="1">
      <alignment horizontal="center" vertical="center"/>
    </xf>
    <xf numFmtId="41" fontId="11" fillId="7" borderId="67" xfId="15" applyNumberFormat="1" applyFont="1" applyFill="1" applyBorder="1" applyAlignment="1">
      <alignment horizontal="center" vertical="center"/>
    </xf>
    <xf numFmtId="41" fontId="11" fillId="7" borderId="67" xfId="14" applyNumberFormat="1" applyFont="1" applyFill="1" applyBorder="1" applyAlignment="1">
      <alignment horizontal="center" vertical="center"/>
    </xf>
    <xf numFmtId="182" fontId="11" fillId="7" borderId="67" xfId="14" applyNumberFormat="1" applyFont="1" applyFill="1" applyBorder="1" applyAlignment="1">
      <alignment horizontal="center" vertical="center"/>
    </xf>
    <xf numFmtId="182" fontId="11" fillId="7" borderId="69" xfId="14" applyNumberFormat="1" applyFont="1" applyFill="1" applyBorder="1" applyAlignment="1">
      <alignment horizontal="center" vertical="center"/>
    </xf>
    <xf numFmtId="41" fontId="11" fillId="7" borderId="62" xfId="14" applyNumberFormat="1" applyFont="1" applyFill="1" applyBorder="1" applyAlignment="1">
      <alignment horizontal="center" vertical="center"/>
    </xf>
    <xf numFmtId="182" fontId="11" fillId="7" borderId="63" xfId="14" applyNumberFormat="1" applyFont="1" applyFill="1" applyBorder="1" applyAlignment="1">
      <alignment horizontal="center" vertical="center"/>
    </xf>
    <xf numFmtId="0" fontId="32" fillId="0" borderId="0" xfId="14" applyFont="1" applyAlignment="1"/>
    <xf numFmtId="182" fontId="3" fillId="0" borderId="0" xfId="14" applyNumberFormat="1" applyAlignment="1"/>
    <xf numFmtId="0" fontId="9" fillId="2" borderId="35" xfId="1" applyFont="1" applyFill="1" applyBorder="1" applyAlignment="1">
      <alignment horizontal="center" vertical="center" wrapText="1"/>
    </xf>
    <xf numFmtId="184" fontId="9" fillId="0" borderId="10" xfId="18" applyNumberFormat="1" applyFont="1" applyFill="1" applyBorder="1" applyAlignment="1">
      <alignment horizontal="center" vertical="center"/>
    </xf>
    <xf numFmtId="184" fontId="9" fillId="0" borderId="11" xfId="18" applyNumberFormat="1" applyFont="1" applyFill="1" applyBorder="1" applyAlignment="1">
      <alignment horizontal="center" vertical="center"/>
    </xf>
    <xf numFmtId="179" fontId="9" fillId="0" borderId="11" xfId="18" applyNumberFormat="1" applyFont="1" applyFill="1" applyBorder="1" applyAlignment="1">
      <alignment horizontal="center" vertical="center"/>
    </xf>
    <xf numFmtId="43" fontId="9" fillId="0" borderId="11" xfId="1" applyNumberFormat="1" applyFont="1" applyFill="1" applyBorder="1" applyAlignment="1">
      <alignment horizontal="center" vertical="center"/>
    </xf>
    <xf numFmtId="184" fontId="9" fillId="0" borderId="12" xfId="18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/>
    <xf numFmtId="0" fontId="11" fillId="7" borderId="35" xfId="1" applyFont="1" applyFill="1" applyBorder="1" applyAlignment="1">
      <alignment horizontal="center" vertical="center"/>
    </xf>
    <xf numFmtId="184" fontId="11" fillId="7" borderId="62" xfId="18" applyNumberFormat="1" applyFont="1" applyFill="1" applyBorder="1" applyAlignment="1">
      <alignment horizontal="center" vertical="center"/>
    </xf>
    <xf numFmtId="184" fontId="11" fillId="7" borderId="67" xfId="18" applyNumberFormat="1" applyFont="1" applyFill="1" applyBorder="1" applyAlignment="1">
      <alignment horizontal="center" vertical="center"/>
    </xf>
    <xf numFmtId="179" fontId="11" fillId="7" borderId="67" xfId="18" applyNumberFormat="1" applyFont="1" applyFill="1" applyBorder="1" applyAlignment="1">
      <alignment horizontal="center" vertical="center"/>
    </xf>
    <xf numFmtId="184" fontId="11" fillId="7" borderId="63" xfId="18" applyNumberFormat="1" applyFont="1" applyFill="1" applyBorder="1" applyAlignment="1">
      <alignment horizontal="center" vertical="center"/>
    </xf>
    <xf numFmtId="43" fontId="3" fillId="0" borderId="0" xfId="1" applyNumberFormat="1" applyAlignment="1"/>
    <xf numFmtId="184" fontId="3" fillId="0" borderId="0" xfId="1" applyNumberFormat="1" applyAlignment="1"/>
    <xf numFmtId="185" fontId="3" fillId="0" borderId="0" xfId="19" applyNumberFormat="1" applyFont="1" applyAlignment="1"/>
    <xf numFmtId="10" fontId="3" fillId="0" borderId="0" xfId="19" applyNumberFormat="1" applyFont="1" applyAlignment="1"/>
    <xf numFmtId="186" fontId="3" fillId="0" borderId="0" xfId="1" applyNumberFormat="1" applyAlignment="1"/>
    <xf numFmtId="0" fontId="9" fillId="2" borderId="3" xfId="1" applyFont="1" applyFill="1" applyBorder="1" applyAlignment="1">
      <alignment horizontal="center" vertical="center" wrapText="1" shrinkToFit="1"/>
    </xf>
    <xf numFmtId="41" fontId="9" fillId="0" borderId="10" xfId="2" applyNumberFormat="1" applyFont="1" applyFill="1" applyBorder="1" applyAlignment="1">
      <alignment horizontal="center" vertical="center" shrinkToFit="1"/>
    </xf>
    <xf numFmtId="179" fontId="9" fillId="0" borderId="11" xfId="2" applyNumberFormat="1" applyFont="1" applyFill="1" applyBorder="1" applyAlignment="1">
      <alignment horizontal="center" vertical="center" shrinkToFit="1"/>
    </xf>
    <xf numFmtId="41" fontId="9" fillId="0" borderId="11" xfId="2" applyNumberFormat="1" applyFont="1" applyFill="1" applyBorder="1" applyAlignment="1">
      <alignment horizontal="center" vertical="center" shrinkToFit="1"/>
    </xf>
    <xf numFmtId="41" fontId="9" fillId="0" borderId="12" xfId="2" applyNumberFormat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1" fontId="9" fillId="0" borderId="33" xfId="2" applyNumberFormat="1" applyFont="1" applyFill="1" applyBorder="1" applyAlignment="1">
      <alignment horizontal="center" vertical="center" shrinkToFit="1"/>
    </xf>
    <xf numFmtId="41" fontId="9" fillId="0" borderId="34" xfId="2" applyNumberFormat="1" applyFont="1" applyFill="1" applyBorder="1" applyAlignment="1">
      <alignment horizontal="center" vertical="center" shrinkToFit="1"/>
    </xf>
    <xf numFmtId="41" fontId="32" fillId="0" borderId="0" xfId="1" applyNumberFormat="1" applyFont="1" applyAlignment="1"/>
    <xf numFmtId="41" fontId="11" fillId="4" borderId="40" xfId="2" applyNumberFormat="1" applyFont="1" applyFill="1" applyBorder="1" applyAlignment="1">
      <alignment horizontal="center" vertical="center" shrinkToFit="1"/>
    </xf>
    <xf numFmtId="182" fontId="11" fillId="4" borderId="11" xfId="2" applyNumberFormat="1" applyFont="1" applyFill="1" applyBorder="1" applyAlignment="1">
      <alignment horizontal="center" vertical="center" shrinkToFit="1"/>
    </xf>
    <xf numFmtId="41" fontId="11" fillId="4" borderId="11" xfId="2" applyNumberFormat="1" applyFont="1" applyFill="1" applyBorder="1" applyAlignment="1">
      <alignment horizontal="center" vertical="center" shrinkToFit="1"/>
    </xf>
    <xf numFmtId="41" fontId="11" fillId="4" borderId="33" xfId="2" applyNumberFormat="1" applyFont="1" applyFill="1" applyBorder="1" applyAlignment="1">
      <alignment horizontal="center" vertical="center" shrinkToFit="1"/>
    </xf>
    <xf numFmtId="182" fontId="11" fillId="4" borderId="34" xfId="2" applyNumberFormat="1" applyFont="1" applyFill="1" applyBorder="1" applyAlignment="1">
      <alignment horizontal="center" vertical="center" shrinkToFit="1"/>
    </xf>
    <xf numFmtId="182" fontId="32" fillId="0" borderId="0" xfId="1" applyNumberFormat="1" applyFont="1" applyAlignment="1"/>
    <xf numFmtId="0" fontId="32" fillId="0" borderId="0" xfId="1" applyFont="1" applyAlignment="1"/>
    <xf numFmtId="41" fontId="9" fillId="5" borderId="20" xfId="1" applyNumberFormat="1" applyFont="1" applyFill="1" applyBorder="1" applyAlignment="1">
      <alignment horizontal="center" vertical="center" shrinkToFit="1"/>
    </xf>
    <xf numFmtId="182" fontId="9" fillId="5" borderId="21" xfId="1" applyNumberFormat="1" applyFont="1" applyFill="1" applyBorder="1" applyAlignment="1">
      <alignment horizontal="center" vertical="center" shrinkToFit="1"/>
    </xf>
    <xf numFmtId="41" fontId="9" fillId="5" borderId="21" xfId="1" applyNumberFormat="1" applyFont="1" applyFill="1" applyBorder="1" applyAlignment="1">
      <alignment horizontal="center" vertical="center" shrinkToFit="1"/>
    </xf>
    <xf numFmtId="41" fontId="13" fillId="5" borderId="21" xfId="20" applyNumberFormat="1" applyFont="1" applyFill="1" applyBorder="1" applyAlignment="1">
      <alignment horizontal="center" vertical="center" shrinkToFit="1"/>
    </xf>
    <xf numFmtId="182" fontId="13" fillId="5" borderId="21" xfId="20" applyNumberFormat="1" applyFont="1" applyFill="1" applyBorder="1" applyAlignment="1">
      <alignment horizontal="center" vertical="center" shrinkToFit="1"/>
    </xf>
    <xf numFmtId="179" fontId="13" fillId="5" borderId="21" xfId="20" applyNumberFormat="1" applyFont="1" applyFill="1" applyBorder="1" applyAlignment="1">
      <alignment horizontal="center" vertical="center" shrinkToFit="1"/>
    </xf>
    <xf numFmtId="41" fontId="13" fillId="5" borderId="21" xfId="1" applyNumberFormat="1" applyFont="1" applyFill="1" applyBorder="1" applyAlignment="1">
      <alignment vertical="center"/>
    </xf>
    <xf numFmtId="182" fontId="13" fillId="5" borderId="31" xfId="1" applyNumberFormat="1" applyFont="1" applyFill="1" applyBorder="1" applyAlignment="1">
      <alignment vertical="center"/>
    </xf>
    <xf numFmtId="182" fontId="3" fillId="0" borderId="0" xfId="1" applyNumberFormat="1" applyAlignment="1"/>
    <xf numFmtId="41" fontId="9" fillId="5" borderId="10" xfId="1" applyNumberFormat="1" applyFont="1" applyFill="1" applyBorder="1" applyAlignment="1">
      <alignment horizontal="center" vertical="center" shrinkToFit="1"/>
    </xf>
    <xf numFmtId="182" fontId="9" fillId="5" borderId="11" xfId="1" applyNumberFormat="1" applyFont="1" applyFill="1" applyBorder="1" applyAlignment="1">
      <alignment horizontal="center" vertical="center" shrinkToFit="1"/>
    </xf>
    <xf numFmtId="41" fontId="9" fillId="5" borderId="11" xfId="1" applyNumberFormat="1" applyFont="1" applyFill="1" applyBorder="1" applyAlignment="1">
      <alignment horizontal="center" vertical="center" shrinkToFit="1"/>
    </xf>
    <xf numFmtId="41" fontId="13" fillId="5" borderId="11" xfId="20" applyNumberFormat="1" applyFont="1" applyFill="1" applyBorder="1" applyAlignment="1">
      <alignment horizontal="center" vertical="center" shrinkToFit="1"/>
    </xf>
    <xf numFmtId="182" fontId="13" fillId="5" borderId="11" xfId="20" applyNumberFormat="1" applyFont="1" applyFill="1" applyBorder="1" applyAlignment="1">
      <alignment horizontal="center" vertical="center" shrinkToFit="1"/>
    </xf>
    <xf numFmtId="179" fontId="13" fillId="5" borderId="11" xfId="20" applyNumberFormat="1" applyFont="1" applyFill="1" applyBorder="1" applyAlignment="1">
      <alignment horizontal="center" vertical="center" shrinkToFit="1"/>
    </xf>
    <xf numFmtId="41" fontId="13" fillId="5" borderId="11" xfId="1" applyNumberFormat="1" applyFont="1" applyFill="1" applyBorder="1" applyAlignment="1">
      <alignment vertical="center"/>
    </xf>
    <xf numFmtId="182" fontId="13" fillId="5" borderId="12" xfId="1" applyNumberFormat="1" applyFont="1" applyFill="1" applyBorder="1" applyAlignment="1">
      <alignment vertical="center"/>
    </xf>
    <xf numFmtId="182" fontId="13" fillId="5" borderId="72" xfId="1" applyNumberFormat="1" applyFont="1" applyFill="1" applyBorder="1" applyAlignment="1">
      <alignment vertical="center"/>
    </xf>
    <xf numFmtId="41" fontId="9" fillId="5" borderId="41" xfId="1" applyNumberFormat="1" applyFont="1" applyFill="1" applyBorder="1" applyAlignment="1">
      <alignment horizontal="center" vertical="center" shrinkToFit="1"/>
    </xf>
    <xf numFmtId="182" fontId="9" fillId="5" borderId="15" xfId="1" applyNumberFormat="1" applyFont="1" applyFill="1" applyBorder="1" applyAlignment="1">
      <alignment horizontal="center" vertical="center" shrinkToFit="1"/>
    </xf>
    <xf numFmtId="41" fontId="9" fillId="5" borderId="15" xfId="1" applyNumberFormat="1" applyFont="1" applyFill="1" applyBorder="1" applyAlignment="1">
      <alignment horizontal="center" vertical="center" shrinkToFit="1"/>
    </xf>
    <xf numFmtId="41" fontId="13" fillId="5" borderId="15" xfId="20" applyNumberFormat="1" applyFont="1" applyFill="1" applyBorder="1" applyAlignment="1">
      <alignment horizontal="center" vertical="center" shrinkToFit="1"/>
    </xf>
    <xf numFmtId="182" fontId="13" fillId="5" borderId="15" xfId="20" applyNumberFormat="1" applyFont="1" applyFill="1" applyBorder="1" applyAlignment="1">
      <alignment horizontal="center" vertical="center" shrinkToFit="1"/>
    </xf>
    <xf numFmtId="41" fontId="13" fillId="5" borderId="15" xfId="1" applyNumberFormat="1" applyFont="1" applyFill="1" applyBorder="1" applyAlignment="1">
      <alignment vertical="center"/>
    </xf>
    <xf numFmtId="182" fontId="13" fillId="5" borderId="71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41" fontId="4" fillId="0" borderId="11" xfId="1" applyNumberFormat="1" applyFont="1" applyFill="1" applyBorder="1" applyAlignment="1">
      <alignment horizontal="center" vertical="center"/>
    </xf>
    <xf numFmtId="41" fontId="4" fillId="0" borderId="24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41" fontId="9" fillId="0" borderId="33" xfId="2" applyFont="1" applyFill="1" applyBorder="1" applyAlignment="1">
      <alignment horizontal="center" vertical="center"/>
    </xf>
    <xf numFmtId="41" fontId="4" fillId="0" borderId="33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1" fontId="9" fillId="0" borderId="24" xfId="2" applyFont="1" applyFill="1" applyBorder="1" applyAlignment="1">
      <alignment horizontal="center" vertical="center"/>
    </xf>
    <xf numFmtId="0" fontId="11" fillId="7" borderId="35" xfId="2" applyNumberFormat="1" applyFont="1" applyFill="1" applyBorder="1" applyAlignment="1">
      <alignment horizontal="center" vertical="center"/>
    </xf>
    <xf numFmtId="41" fontId="11" fillId="7" borderId="62" xfId="2" applyFont="1" applyFill="1" applyBorder="1" applyAlignment="1">
      <alignment horizontal="center" vertical="center"/>
    </xf>
    <xf numFmtId="41" fontId="11" fillId="7" borderId="67" xfId="2" applyFont="1" applyFill="1" applyBorder="1" applyAlignment="1">
      <alignment horizontal="center" vertical="center"/>
    </xf>
    <xf numFmtId="41" fontId="9" fillId="7" borderId="67" xfId="2" applyFont="1" applyFill="1" applyBorder="1" applyAlignment="1">
      <alignment horizontal="center" vertical="center"/>
    </xf>
    <xf numFmtId="41" fontId="12" fillId="7" borderId="67" xfId="1" applyNumberFormat="1" applyFont="1" applyFill="1" applyBorder="1" applyAlignment="1">
      <alignment horizontal="center" vertical="center"/>
    </xf>
    <xf numFmtId="41" fontId="9" fillId="7" borderId="71" xfId="2" applyFont="1" applyFill="1" applyBorder="1" applyAlignment="1">
      <alignment horizontal="center" vertical="center"/>
    </xf>
    <xf numFmtId="41" fontId="13" fillId="5" borderId="22" xfId="21" applyNumberFormat="1" applyFont="1" applyFill="1" applyBorder="1" applyAlignment="1" applyProtection="1">
      <alignment horizontal="center" vertical="center"/>
      <protection locked="0"/>
    </xf>
    <xf numFmtId="41" fontId="13" fillId="5" borderId="73" xfId="21" applyNumberFormat="1" applyFont="1" applyFill="1" applyBorder="1" applyAlignment="1" applyProtection="1">
      <alignment horizontal="center" vertical="center"/>
      <protection locked="0"/>
    </xf>
    <xf numFmtId="41" fontId="13" fillId="5" borderId="74" xfId="21" applyNumberFormat="1" applyFont="1" applyFill="1" applyBorder="1" applyAlignment="1" applyProtection="1">
      <alignment horizontal="center" vertical="center"/>
      <protection locked="0"/>
    </xf>
    <xf numFmtId="178" fontId="9" fillId="0" borderId="73" xfId="2" applyNumberFormat="1" applyFont="1" applyFill="1" applyBorder="1" applyAlignment="1">
      <alignment horizontal="right" vertical="center"/>
    </xf>
    <xf numFmtId="178" fontId="9" fillId="0" borderId="31" xfId="2" applyNumberFormat="1" applyFont="1" applyFill="1" applyBorder="1" applyAlignment="1">
      <alignment horizontal="right" vertical="center"/>
    </xf>
    <xf numFmtId="41" fontId="9" fillId="0" borderId="0" xfId="1" applyNumberFormat="1" applyFont="1" applyFill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16" xfId="1" applyFont="1" applyBorder="1" applyAlignment="1">
      <alignment horizontal="right" vertical="center"/>
    </xf>
    <xf numFmtId="41" fontId="11" fillId="7" borderId="62" xfId="13" applyNumberFormat="1" applyFont="1" applyFill="1" applyBorder="1" applyAlignment="1">
      <alignment horizontal="right" vertical="center"/>
    </xf>
    <xf numFmtId="41" fontId="11" fillId="7" borderId="63" xfId="3" applyNumberFormat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9" fillId="2" borderId="28" xfId="1" applyFont="1" applyFill="1" applyBorder="1" applyAlignment="1">
      <alignment horizontal="left" vertical="center" wrapText="1"/>
    </xf>
    <xf numFmtId="0" fontId="9" fillId="2" borderId="29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center" vertical="center"/>
    </xf>
    <xf numFmtId="41" fontId="23" fillId="0" borderId="16" xfId="1" applyNumberFormat="1" applyFont="1" applyBorder="1" applyAlignment="1">
      <alignment horizontal="right" vertical="center"/>
    </xf>
    <xf numFmtId="0" fontId="9" fillId="0" borderId="30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 wrapText="1"/>
    </xf>
    <xf numFmtId="0" fontId="22" fillId="7" borderId="6" xfId="1" applyFont="1" applyFill="1" applyBorder="1" applyAlignment="1">
      <alignment horizontal="center" vertical="center" wrapText="1"/>
    </xf>
    <xf numFmtId="0" fontId="9" fillId="2" borderId="43" xfId="1" applyFont="1" applyFill="1" applyBorder="1" applyAlignment="1">
      <alignment horizontal="left" vertical="center" wrapText="1"/>
    </xf>
    <xf numFmtId="0" fontId="9" fillId="2" borderId="45" xfId="1" applyFont="1" applyFill="1" applyBorder="1" applyAlignment="1">
      <alignment horizontal="left" vertical="center" wrapText="1"/>
    </xf>
    <xf numFmtId="0" fontId="9" fillId="2" borderId="46" xfId="1" applyFont="1" applyFill="1" applyBorder="1" applyAlignment="1">
      <alignment horizontal="left" vertical="center" wrapText="1"/>
    </xf>
    <xf numFmtId="0" fontId="9" fillId="2" borderId="47" xfId="1" applyFont="1" applyFill="1" applyBorder="1" applyAlignment="1">
      <alignment horizontal="left" vertical="center" wrapText="1"/>
    </xf>
    <xf numFmtId="0" fontId="9" fillId="2" borderId="49" xfId="1" applyFont="1" applyFill="1" applyBorder="1" applyAlignment="1">
      <alignment horizontal="left" vertical="center" wrapText="1"/>
    </xf>
    <xf numFmtId="0" fontId="9" fillId="2" borderId="50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8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41" fontId="9" fillId="2" borderId="3" xfId="3" applyFont="1" applyFill="1" applyBorder="1" applyAlignment="1">
      <alignment horizontal="center" vertical="center" wrapText="1"/>
    </xf>
    <xf numFmtId="0" fontId="8" fillId="0" borderId="1" xfId="14" applyFont="1" applyBorder="1" applyAlignment="1">
      <alignment horizontal="right" vertical="center"/>
    </xf>
    <xf numFmtId="0" fontId="9" fillId="2" borderId="29" xfId="14" applyFont="1" applyFill="1" applyBorder="1" applyAlignment="1">
      <alignment horizontal="left" vertical="center" wrapText="1"/>
    </xf>
    <xf numFmtId="0" fontId="9" fillId="2" borderId="3" xfId="14" applyFont="1" applyFill="1" applyBorder="1" applyAlignment="1">
      <alignment horizontal="center" vertical="center" wrapText="1"/>
    </xf>
    <xf numFmtId="0" fontId="7" fillId="0" borderId="0" xfId="14" applyFont="1" applyAlignment="1">
      <alignment horizontal="left" vertical="center"/>
    </xf>
    <xf numFmtId="0" fontId="8" fillId="0" borderId="1" xfId="14" applyFont="1" applyBorder="1" applyAlignment="1">
      <alignment horizontal="left" vertical="center"/>
    </xf>
    <xf numFmtId="0" fontId="8" fillId="0" borderId="16" xfId="14" applyFont="1" applyBorder="1" applyAlignment="1">
      <alignment horizontal="right" vertical="center"/>
    </xf>
    <xf numFmtId="0" fontId="8" fillId="0" borderId="64" xfId="14" applyFont="1" applyFill="1" applyBorder="1" applyAlignment="1">
      <alignment horizontal="left" vertical="center"/>
    </xf>
    <xf numFmtId="0" fontId="8" fillId="0" borderId="0" xfId="14" applyFont="1" applyFill="1" applyBorder="1" applyAlignment="1">
      <alignment horizontal="left" vertical="center"/>
    </xf>
    <xf numFmtId="0" fontId="9" fillId="2" borderId="30" xfId="14" applyFont="1" applyFill="1" applyBorder="1" applyAlignment="1">
      <alignment horizontal="center" vertical="center" wrapText="1"/>
    </xf>
    <xf numFmtId="0" fontId="9" fillId="2" borderId="35" xfId="14" applyFont="1" applyFill="1" applyBorder="1" applyAlignment="1">
      <alignment horizontal="center" vertical="center" wrapText="1"/>
    </xf>
    <xf numFmtId="0" fontId="9" fillId="3" borderId="18" xfId="14" applyFont="1" applyFill="1" applyBorder="1" applyAlignment="1">
      <alignment horizontal="center" vertical="center" wrapText="1"/>
    </xf>
    <xf numFmtId="0" fontId="9" fillId="3" borderId="65" xfId="14" applyFont="1" applyFill="1" applyBorder="1" applyAlignment="1">
      <alignment horizontal="center" vertical="center" wrapText="1"/>
    </xf>
    <xf numFmtId="0" fontId="9" fillId="3" borderId="3" xfId="14" applyFont="1" applyFill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/>
    </xf>
    <xf numFmtId="0" fontId="9" fillId="2" borderId="2" xfId="14" applyFont="1" applyFill="1" applyBorder="1" applyAlignment="1">
      <alignment horizontal="left" vertical="center" wrapText="1"/>
    </xf>
    <xf numFmtId="0" fontId="9" fillId="2" borderId="4" xfId="14" applyFont="1" applyFill="1" applyBorder="1" applyAlignment="1">
      <alignment horizontal="left" vertical="center" wrapText="1"/>
    </xf>
    <xf numFmtId="0" fontId="9" fillId="2" borderId="8" xfId="14" applyFont="1" applyFill="1" applyBorder="1" applyAlignment="1">
      <alignment horizontal="left" vertical="center" wrapText="1"/>
    </xf>
    <xf numFmtId="0" fontId="23" fillId="0" borderId="0" xfId="14" applyFont="1" applyAlignment="1">
      <alignment horizontal="left" vertical="center"/>
    </xf>
    <xf numFmtId="0" fontId="33" fillId="2" borderId="3" xfId="1" applyFont="1" applyFill="1" applyBorder="1" applyAlignment="1">
      <alignment horizontal="center" vertical="center" wrapText="1"/>
    </xf>
    <xf numFmtId="0" fontId="9" fillId="2" borderId="30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65" xfId="1" applyFont="1" applyFill="1" applyBorder="1" applyAlignment="1">
      <alignment horizontal="center" vertical="center" wrapText="1"/>
    </xf>
    <xf numFmtId="0" fontId="4" fillId="2" borderId="70" xfId="1" applyFont="1" applyFill="1" applyBorder="1" applyAlignment="1">
      <alignment horizontal="center" vertical="center" wrapText="1"/>
    </xf>
    <xf numFmtId="0" fontId="4" fillId="2" borderId="7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9" fillId="2" borderId="19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left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41" fontId="9" fillId="5" borderId="11" xfId="10" applyFont="1" applyFill="1" applyBorder="1" applyAlignment="1">
      <alignment vertical="center" wrapText="1"/>
    </xf>
    <xf numFmtId="41" fontId="9" fillId="5" borderId="15" xfId="10" applyFont="1" applyFill="1" applyBorder="1" applyAlignment="1">
      <alignment vertical="center" wrapText="1"/>
    </xf>
    <xf numFmtId="41" fontId="9" fillId="5" borderId="12" xfId="10" applyFont="1" applyFill="1" applyBorder="1" applyAlignment="1">
      <alignment vertical="center" wrapText="1"/>
    </xf>
    <xf numFmtId="41" fontId="9" fillId="5" borderId="27" xfId="10" applyFont="1" applyFill="1" applyBorder="1" applyAlignment="1">
      <alignment vertical="center" wrapText="1"/>
    </xf>
  </cellXfs>
  <cellStyles count="22">
    <cellStyle name="백분율 3" xfId="19"/>
    <cellStyle name="쉼표 [0] 10" xfId="18"/>
    <cellStyle name="쉼표 [0] 11" xfId="3"/>
    <cellStyle name="쉼표 [0] 18 2 2" xfId="17"/>
    <cellStyle name="쉼표 [0] 21 2" xfId="4"/>
    <cellStyle name="쉼표 [0] 22 2" xfId="16"/>
    <cellStyle name="쉼표 [0] 23 2 2 2 2" xfId="10"/>
    <cellStyle name="쉼표 [0] 23 2 8" xfId="9"/>
    <cellStyle name="쉼표 [0] 26 2 3 2" xfId="12"/>
    <cellStyle name="쉼표 [0] 27 3 2" xfId="7"/>
    <cellStyle name="쉼표 [0] 28" xfId="2"/>
    <cellStyle name="쉼표 [0] 28 10" xfId="13"/>
    <cellStyle name="쉼표 [0] 28 3" xfId="15"/>
    <cellStyle name="표준" xfId="0" builtinId="0"/>
    <cellStyle name="표준 10 2 2 3" xfId="6"/>
    <cellStyle name="표준 134 2 2 2 4" xfId="5"/>
    <cellStyle name="표준 198 2" xfId="21"/>
    <cellStyle name="표준 3 2 2" xfId="20"/>
    <cellStyle name="표준 84" xfId="11"/>
    <cellStyle name="표준_제10장.주택건설" xfId="1"/>
    <cellStyle name="표준_제10장.주택건설 2" xfId="14"/>
    <cellStyle name="표준_제2장. 토지 및 기후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31"/>
  <sheetViews>
    <sheetView workbookViewId="0">
      <selection activeCell="H39" sqref="H39"/>
    </sheetView>
  </sheetViews>
  <sheetFormatPr defaultRowHeight="13.5"/>
  <cols>
    <col min="1" max="1" width="9.75" style="1" customWidth="1"/>
    <col min="2" max="2" width="11" style="1" customWidth="1"/>
    <col min="3" max="3" width="8.875" style="1" customWidth="1"/>
    <col min="4" max="4" width="9.125" style="1" bestFit="1" customWidth="1"/>
    <col min="5" max="5" width="9.625" style="1" bestFit="1" customWidth="1"/>
    <col min="6" max="6" width="10.25" style="1" customWidth="1"/>
    <col min="7" max="8" width="11.625" style="1" customWidth="1"/>
    <col min="9" max="9" width="15.25" style="1" customWidth="1"/>
    <col min="10" max="10" width="12.625" style="1" customWidth="1"/>
    <col min="11" max="16384" width="9" style="1"/>
  </cols>
  <sheetData>
    <row r="2" spans="1:13" ht="25.5">
      <c r="A2" s="485" t="s">
        <v>0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3" ht="26.25" customHeight="1">
      <c r="A3" s="2" t="s">
        <v>1</v>
      </c>
      <c r="B3" s="2"/>
      <c r="C3" s="2"/>
      <c r="D3" s="2"/>
      <c r="E3" s="2"/>
      <c r="F3" s="2"/>
      <c r="G3" s="3"/>
      <c r="H3" s="3"/>
      <c r="I3" s="3"/>
      <c r="J3" s="3"/>
    </row>
    <row r="4" spans="1:13" ht="26.25" customHeight="1">
      <c r="A4" s="4" t="s">
        <v>2</v>
      </c>
      <c r="I4" s="5"/>
      <c r="J4" s="6" t="s">
        <v>3</v>
      </c>
    </row>
    <row r="5" spans="1:13" s="7" customFormat="1" ht="20.25" customHeight="1">
      <c r="A5" s="486" t="s">
        <v>385</v>
      </c>
      <c r="B5" s="481" t="s">
        <v>4</v>
      </c>
      <c r="C5" s="481" t="s">
        <v>5</v>
      </c>
      <c r="D5" s="481"/>
      <c r="E5" s="481"/>
      <c r="F5" s="481"/>
      <c r="G5" s="481"/>
      <c r="H5" s="481"/>
      <c r="I5" s="481"/>
      <c r="J5" s="481" t="s">
        <v>6</v>
      </c>
    </row>
    <row r="6" spans="1:13" s="7" customFormat="1" ht="17.25" customHeight="1">
      <c r="A6" s="487"/>
      <c r="B6" s="481"/>
      <c r="C6" s="482" t="s">
        <v>7</v>
      </c>
      <c r="D6" s="483"/>
      <c r="E6" s="490"/>
      <c r="F6" s="481" t="s">
        <v>8</v>
      </c>
      <c r="G6" s="481" t="s">
        <v>9</v>
      </c>
      <c r="H6" s="481" t="s">
        <v>10</v>
      </c>
      <c r="I6" s="481" t="s">
        <v>11</v>
      </c>
      <c r="J6" s="481"/>
    </row>
    <row r="7" spans="1:13" s="7" customFormat="1" ht="26.25" customHeight="1">
      <c r="A7" s="488"/>
      <c r="B7" s="481"/>
      <c r="C7" s="482"/>
      <c r="D7" s="482" t="s">
        <v>12</v>
      </c>
      <c r="E7" s="483"/>
      <c r="F7" s="481"/>
      <c r="G7" s="481"/>
      <c r="H7" s="481"/>
      <c r="I7" s="481"/>
      <c r="J7" s="481"/>
    </row>
    <row r="8" spans="1:13" s="7" customFormat="1" ht="63.75" customHeight="1">
      <c r="A8" s="489"/>
      <c r="B8" s="481"/>
      <c r="C8" s="490"/>
      <c r="D8" s="8" t="s">
        <v>13</v>
      </c>
      <c r="E8" s="8" t="s">
        <v>14</v>
      </c>
      <c r="F8" s="481"/>
      <c r="G8" s="481"/>
      <c r="H8" s="481"/>
      <c r="I8" s="481"/>
      <c r="J8" s="481"/>
    </row>
    <row r="9" spans="1:13" ht="25.5" customHeight="1">
      <c r="A9" s="9">
        <v>2017</v>
      </c>
      <c r="B9" s="10">
        <v>22046</v>
      </c>
      <c r="C9" s="11">
        <v>21780</v>
      </c>
      <c r="D9" s="12">
        <v>21672</v>
      </c>
      <c r="E9" s="12">
        <v>231</v>
      </c>
      <c r="F9" s="12">
        <v>19</v>
      </c>
      <c r="G9" s="12">
        <v>32</v>
      </c>
      <c r="H9" s="12">
        <v>57</v>
      </c>
      <c r="I9" s="12">
        <v>0</v>
      </c>
      <c r="J9" s="13">
        <v>98.79</v>
      </c>
    </row>
    <row r="10" spans="1:13" ht="25.5" customHeight="1">
      <c r="A10" s="9">
        <v>2018</v>
      </c>
      <c r="B10" s="10">
        <v>21883</v>
      </c>
      <c r="C10" s="11">
        <v>21919</v>
      </c>
      <c r="D10" s="12">
        <v>21811</v>
      </c>
      <c r="E10" s="12">
        <v>265</v>
      </c>
      <c r="F10" s="12">
        <v>19</v>
      </c>
      <c r="G10" s="12">
        <v>32</v>
      </c>
      <c r="H10" s="12">
        <v>57</v>
      </c>
      <c r="I10" s="14">
        <v>0</v>
      </c>
      <c r="J10" s="13">
        <v>100.16</v>
      </c>
    </row>
    <row r="11" spans="1:13" ht="25.5" customHeight="1">
      <c r="A11" s="15">
        <v>2019</v>
      </c>
      <c r="B11" s="16">
        <v>21736</v>
      </c>
      <c r="C11" s="17">
        <v>22163</v>
      </c>
      <c r="D11" s="17">
        <v>22055</v>
      </c>
      <c r="E11" s="17">
        <v>273</v>
      </c>
      <c r="F11" s="17">
        <v>19</v>
      </c>
      <c r="G11" s="17">
        <v>32</v>
      </c>
      <c r="H11" s="17">
        <v>57</v>
      </c>
      <c r="I11" s="17">
        <v>0</v>
      </c>
      <c r="J11" s="18">
        <v>101.96448288553552</v>
      </c>
    </row>
    <row r="12" spans="1:13" ht="25.5" customHeight="1">
      <c r="A12" s="15">
        <v>2020</v>
      </c>
      <c r="B12" s="16">
        <v>21827</v>
      </c>
      <c r="C12" s="17">
        <v>22356</v>
      </c>
      <c r="D12" s="17">
        <v>22248</v>
      </c>
      <c r="E12" s="17">
        <v>308</v>
      </c>
      <c r="F12" s="17">
        <v>19</v>
      </c>
      <c r="G12" s="17">
        <v>32</v>
      </c>
      <c r="H12" s="17">
        <v>57</v>
      </c>
      <c r="I12" s="17">
        <v>0</v>
      </c>
      <c r="J12" s="18">
        <v>102.4236037934668</v>
      </c>
    </row>
    <row r="13" spans="1:13" ht="25.5" customHeight="1">
      <c r="A13" s="15">
        <v>2021</v>
      </c>
      <c r="B13" s="16">
        <v>21688</v>
      </c>
      <c r="C13" s="17">
        <v>22351</v>
      </c>
      <c r="D13" s="17">
        <v>22242</v>
      </c>
      <c r="E13" s="17">
        <v>8</v>
      </c>
      <c r="F13" s="17">
        <v>20</v>
      </c>
      <c r="G13" s="17">
        <v>32</v>
      </c>
      <c r="H13" s="17">
        <v>57</v>
      </c>
      <c r="I13" s="17">
        <v>0</v>
      </c>
      <c r="J13" s="18">
        <v>103.06</v>
      </c>
    </row>
    <row r="14" spans="1:13" s="23" customFormat="1" ht="25.5" customHeight="1">
      <c r="A14" s="19">
        <v>2022</v>
      </c>
      <c r="B14" s="20">
        <f>SUM(B15:B28)</f>
        <v>21816</v>
      </c>
      <c r="C14" s="21">
        <f>D14+F14+G14+H14</f>
        <v>20036</v>
      </c>
      <c r="D14" s="21">
        <f>SUM(D15:D28)</f>
        <v>20006</v>
      </c>
      <c r="E14" s="21">
        <f>SUM(E15:E28)</f>
        <v>192</v>
      </c>
      <c r="F14" s="21">
        <f>SUM(F15:F28)</f>
        <v>1</v>
      </c>
      <c r="G14" s="21">
        <f>SUM(G15:G28)</f>
        <v>12</v>
      </c>
      <c r="H14" s="21">
        <f>SUM(H15:H28)</f>
        <v>17</v>
      </c>
      <c r="I14" s="21">
        <v>0</v>
      </c>
      <c r="J14" s="22">
        <f>(C14/B14*100)</f>
        <v>91.84085075174184</v>
      </c>
      <c r="K14" s="1"/>
      <c r="L14" s="1"/>
      <c r="M14" s="1"/>
    </row>
    <row r="15" spans="1:13" ht="25.5" customHeight="1">
      <c r="A15" s="24" t="s">
        <v>15</v>
      </c>
      <c r="B15" s="469">
        <v>2619</v>
      </c>
      <c r="C15" s="25">
        <f t="shared" ref="C15:C28" si="0">D15+F15+G15+H15</f>
        <v>2448</v>
      </c>
      <c r="D15" s="26">
        <v>2434</v>
      </c>
      <c r="E15" s="27">
        <v>12</v>
      </c>
      <c r="F15" s="27">
        <v>1</v>
      </c>
      <c r="G15" s="27">
        <v>5</v>
      </c>
      <c r="H15" s="27">
        <v>8</v>
      </c>
      <c r="I15" s="28">
        <v>0</v>
      </c>
      <c r="J15" s="29">
        <f t="shared" ref="J15:J28" si="1">(C15/B15*100)</f>
        <v>93.470790378006868</v>
      </c>
    </row>
    <row r="16" spans="1:13" ht="25.5" customHeight="1">
      <c r="A16" s="30" t="s">
        <v>16</v>
      </c>
      <c r="B16" s="469">
        <v>3057</v>
      </c>
      <c r="C16" s="25">
        <f t="shared" si="0"/>
        <v>2901</v>
      </c>
      <c r="D16" s="26">
        <v>2896</v>
      </c>
      <c r="E16" s="27">
        <v>9</v>
      </c>
      <c r="F16" s="27"/>
      <c r="G16" s="27">
        <v>2</v>
      </c>
      <c r="H16" s="27">
        <v>3</v>
      </c>
      <c r="I16" s="28">
        <v>0</v>
      </c>
      <c r="J16" s="29">
        <f t="shared" si="1"/>
        <v>94.896957801766433</v>
      </c>
    </row>
    <row r="17" spans="1:10" ht="25.5" customHeight="1">
      <c r="A17" s="30" t="s">
        <v>17</v>
      </c>
      <c r="B17" s="469">
        <v>1070</v>
      </c>
      <c r="C17" s="25">
        <f t="shared" si="0"/>
        <v>956</v>
      </c>
      <c r="D17" s="26">
        <v>951</v>
      </c>
      <c r="E17" s="27">
        <v>51</v>
      </c>
      <c r="F17" s="27">
        <v>0</v>
      </c>
      <c r="G17" s="27">
        <v>1</v>
      </c>
      <c r="H17" s="27">
        <v>4</v>
      </c>
      <c r="I17" s="28">
        <v>0</v>
      </c>
      <c r="J17" s="29">
        <f t="shared" si="1"/>
        <v>89.345794392523374</v>
      </c>
    </row>
    <row r="18" spans="1:10" ht="25.5" customHeight="1">
      <c r="A18" s="30" t="s">
        <v>18</v>
      </c>
      <c r="B18" s="469">
        <v>1794</v>
      </c>
      <c r="C18" s="25">
        <f t="shared" si="0"/>
        <v>1433</v>
      </c>
      <c r="D18" s="26">
        <v>1431</v>
      </c>
      <c r="E18" s="27">
        <v>7</v>
      </c>
      <c r="F18" s="27">
        <v>0</v>
      </c>
      <c r="G18" s="27">
        <v>0</v>
      </c>
      <c r="H18" s="27">
        <v>2</v>
      </c>
      <c r="I18" s="28">
        <v>0</v>
      </c>
      <c r="J18" s="29">
        <f t="shared" si="1"/>
        <v>79.877369007803793</v>
      </c>
    </row>
    <row r="19" spans="1:10" ht="25.5" customHeight="1">
      <c r="A19" s="30" t="s">
        <v>19</v>
      </c>
      <c r="B19" s="469">
        <v>1287</v>
      </c>
      <c r="C19" s="25">
        <f t="shared" si="0"/>
        <v>1274</v>
      </c>
      <c r="D19" s="26">
        <v>1272</v>
      </c>
      <c r="E19" s="27">
        <v>35</v>
      </c>
      <c r="F19" s="27">
        <v>0</v>
      </c>
      <c r="G19" s="27">
        <v>2</v>
      </c>
      <c r="H19" s="27">
        <v>0</v>
      </c>
      <c r="I19" s="28">
        <v>0</v>
      </c>
      <c r="J19" s="29">
        <f t="shared" si="1"/>
        <v>98.98989898989899</v>
      </c>
    </row>
    <row r="20" spans="1:10" ht="25.5" customHeight="1">
      <c r="A20" s="30" t="s">
        <v>20</v>
      </c>
      <c r="B20" s="469">
        <v>1924</v>
      </c>
      <c r="C20" s="25">
        <f t="shared" si="0"/>
        <v>1791</v>
      </c>
      <c r="D20" s="26">
        <v>1790</v>
      </c>
      <c r="E20" s="27">
        <v>11</v>
      </c>
      <c r="F20" s="27">
        <v>0</v>
      </c>
      <c r="G20" s="27">
        <v>1</v>
      </c>
      <c r="H20" s="27">
        <v>0</v>
      </c>
      <c r="I20" s="28">
        <v>0</v>
      </c>
      <c r="J20" s="29">
        <f t="shared" si="1"/>
        <v>93.087318087318081</v>
      </c>
    </row>
    <row r="21" spans="1:10" ht="25.5" customHeight="1">
      <c r="A21" s="30" t="s">
        <v>21</v>
      </c>
      <c r="B21" s="469">
        <v>1567</v>
      </c>
      <c r="C21" s="25">
        <f t="shared" si="0"/>
        <v>1530</v>
      </c>
      <c r="D21" s="26">
        <v>1530</v>
      </c>
      <c r="E21" s="27">
        <v>6</v>
      </c>
      <c r="F21" s="27">
        <v>0</v>
      </c>
      <c r="G21" s="27">
        <v>0</v>
      </c>
      <c r="H21" s="27">
        <v>0</v>
      </c>
      <c r="I21" s="28">
        <v>0</v>
      </c>
      <c r="J21" s="29">
        <f t="shared" si="1"/>
        <v>97.63880025526484</v>
      </c>
    </row>
    <row r="22" spans="1:10" ht="25.5" customHeight="1">
      <c r="A22" s="30" t="s">
        <v>22</v>
      </c>
      <c r="B22" s="469">
        <v>2237</v>
      </c>
      <c r="C22" s="25">
        <f t="shared" si="0"/>
        <v>1536</v>
      </c>
      <c r="D22" s="26">
        <v>1536</v>
      </c>
      <c r="E22" s="27">
        <v>29</v>
      </c>
      <c r="F22" s="27">
        <v>0</v>
      </c>
      <c r="G22" s="27">
        <v>0</v>
      </c>
      <c r="H22" s="27">
        <v>0</v>
      </c>
      <c r="I22" s="28">
        <v>0</v>
      </c>
      <c r="J22" s="29">
        <f t="shared" si="1"/>
        <v>68.663388466696475</v>
      </c>
    </row>
    <row r="23" spans="1:10" ht="25.5" customHeight="1">
      <c r="A23" s="30" t="s">
        <v>23</v>
      </c>
      <c r="B23" s="469">
        <v>1001</v>
      </c>
      <c r="C23" s="25">
        <f t="shared" si="0"/>
        <v>1010</v>
      </c>
      <c r="D23" s="26">
        <v>1010</v>
      </c>
      <c r="E23" s="27">
        <v>4</v>
      </c>
      <c r="F23" s="27">
        <v>0</v>
      </c>
      <c r="G23" s="27">
        <v>0</v>
      </c>
      <c r="H23" s="27">
        <v>0</v>
      </c>
      <c r="I23" s="28">
        <v>0</v>
      </c>
      <c r="J23" s="29">
        <f t="shared" si="1"/>
        <v>100.8991008991009</v>
      </c>
    </row>
    <row r="24" spans="1:10" ht="25.5" customHeight="1">
      <c r="A24" s="30" t="s">
        <v>24</v>
      </c>
      <c r="B24" s="470">
        <v>811</v>
      </c>
      <c r="C24" s="25">
        <f t="shared" si="0"/>
        <v>659</v>
      </c>
      <c r="D24" s="26">
        <v>659</v>
      </c>
      <c r="E24" s="27">
        <v>3</v>
      </c>
      <c r="F24" s="27">
        <v>0</v>
      </c>
      <c r="G24" s="27">
        <v>0</v>
      </c>
      <c r="H24" s="27">
        <v>0</v>
      </c>
      <c r="I24" s="28">
        <v>0</v>
      </c>
      <c r="J24" s="29">
        <f t="shared" si="1"/>
        <v>81.257706535141807</v>
      </c>
    </row>
    <row r="25" spans="1:10" ht="25.5" customHeight="1">
      <c r="A25" s="30" t="s">
        <v>25</v>
      </c>
      <c r="B25" s="469">
        <v>947</v>
      </c>
      <c r="C25" s="25">
        <f t="shared" si="0"/>
        <v>980</v>
      </c>
      <c r="D25" s="26">
        <v>980</v>
      </c>
      <c r="E25" s="27">
        <v>3</v>
      </c>
      <c r="F25" s="27">
        <v>0</v>
      </c>
      <c r="G25" s="27">
        <v>0</v>
      </c>
      <c r="H25" s="27">
        <v>0</v>
      </c>
      <c r="I25" s="28">
        <v>0</v>
      </c>
      <c r="J25" s="29">
        <f t="shared" si="1"/>
        <v>103.48468848996832</v>
      </c>
    </row>
    <row r="26" spans="1:10" ht="25.5" customHeight="1">
      <c r="A26" s="30" t="s">
        <v>26</v>
      </c>
      <c r="B26" s="469">
        <v>1819</v>
      </c>
      <c r="C26" s="25">
        <f t="shared" si="0"/>
        <v>1661</v>
      </c>
      <c r="D26" s="26">
        <v>1660</v>
      </c>
      <c r="E26" s="27">
        <v>8</v>
      </c>
      <c r="F26" s="27">
        <v>0</v>
      </c>
      <c r="G26" s="27">
        <v>1</v>
      </c>
      <c r="H26" s="27"/>
      <c r="I26" s="28">
        <v>0</v>
      </c>
      <c r="J26" s="29">
        <f t="shared" si="1"/>
        <v>91.313908741066513</v>
      </c>
    </row>
    <row r="27" spans="1:10" ht="25.5" customHeight="1">
      <c r="A27" s="31" t="s">
        <v>27</v>
      </c>
      <c r="B27" s="469">
        <v>596</v>
      </c>
      <c r="C27" s="25">
        <f t="shared" si="0"/>
        <v>616</v>
      </c>
      <c r="D27" s="26">
        <v>616</v>
      </c>
      <c r="E27" s="27">
        <v>4</v>
      </c>
      <c r="F27" s="27">
        <v>0</v>
      </c>
      <c r="G27" s="27">
        <v>0</v>
      </c>
      <c r="H27" s="27">
        <v>0</v>
      </c>
      <c r="I27" s="28">
        <v>0</v>
      </c>
      <c r="J27" s="29">
        <f t="shared" si="1"/>
        <v>103.35570469798658</v>
      </c>
    </row>
    <row r="28" spans="1:10" ht="25.5" customHeight="1">
      <c r="A28" s="32" t="s">
        <v>28</v>
      </c>
      <c r="B28" s="471">
        <v>1087</v>
      </c>
      <c r="C28" s="33">
        <f t="shared" si="0"/>
        <v>1241</v>
      </c>
      <c r="D28" s="34">
        <v>1241</v>
      </c>
      <c r="E28" s="35">
        <v>10</v>
      </c>
      <c r="F28" s="35">
        <v>0</v>
      </c>
      <c r="G28" s="35">
        <v>0</v>
      </c>
      <c r="H28" s="35">
        <v>0</v>
      </c>
      <c r="I28" s="36">
        <v>0</v>
      </c>
      <c r="J28" s="29">
        <f t="shared" si="1"/>
        <v>114.1674333026679</v>
      </c>
    </row>
    <row r="29" spans="1:10" s="38" customFormat="1" ht="32.25" customHeight="1">
      <c r="A29" s="37" t="s">
        <v>29</v>
      </c>
      <c r="G29" s="39"/>
      <c r="H29" s="39"/>
      <c r="I29" s="39"/>
      <c r="J29" s="40" t="s">
        <v>30</v>
      </c>
    </row>
    <row r="30" spans="1:10">
      <c r="A30" s="484"/>
      <c r="B30" s="484"/>
      <c r="C30" s="484"/>
      <c r="D30" s="484"/>
      <c r="E30" s="484"/>
      <c r="F30" s="484"/>
      <c r="G30" s="4"/>
    </row>
    <row r="31" spans="1:10">
      <c r="B31" s="41"/>
      <c r="C31" s="41"/>
      <c r="D31" s="41"/>
    </row>
  </sheetData>
  <mergeCells count="13">
    <mergeCell ref="I6:I8"/>
    <mergeCell ref="D7:E7"/>
    <mergeCell ref="A30:F30"/>
    <mergeCell ref="A2:J2"/>
    <mergeCell ref="A5:A8"/>
    <mergeCell ref="B5:B8"/>
    <mergeCell ref="C5:I5"/>
    <mergeCell ref="J5:J8"/>
    <mergeCell ref="C6:C8"/>
    <mergeCell ref="D6:E6"/>
    <mergeCell ref="F6:F8"/>
    <mergeCell ref="G6:G8"/>
    <mergeCell ref="H6:H8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25"/>
  <sheetViews>
    <sheetView workbookViewId="0">
      <selection activeCell="Q25" sqref="Q25"/>
    </sheetView>
  </sheetViews>
  <sheetFormatPr defaultRowHeight="16.5"/>
  <cols>
    <col min="1" max="1" width="7.375" style="85" customWidth="1"/>
    <col min="2" max="2" width="9" style="85"/>
    <col min="3" max="3" width="8.75" style="85" customWidth="1"/>
    <col min="4" max="4" width="9" style="85" customWidth="1"/>
    <col min="5" max="5" width="8.625" style="85" customWidth="1"/>
    <col min="6" max="6" width="8.875" style="85" customWidth="1"/>
    <col min="7" max="7" width="8" style="85" customWidth="1"/>
    <col min="8" max="8" width="9.125" style="85" bestFit="1" customWidth="1"/>
    <col min="9" max="9" width="7.75" style="85" customWidth="1"/>
    <col min="10" max="11" width="9.25" style="85" customWidth="1"/>
    <col min="12" max="13" width="8.875" style="85" customWidth="1"/>
    <col min="14" max="14" width="9.25" style="85" customWidth="1"/>
    <col min="15" max="16" width="9.125" style="85" customWidth="1"/>
    <col min="17" max="17" width="8.875" style="85" customWidth="1"/>
    <col min="18" max="18" width="8.75" style="85" customWidth="1"/>
    <col min="19" max="19" width="8.625" style="85" customWidth="1"/>
    <col min="20" max="21" width="9.875" style="85" customWidth="1"/>
    <col min="22" max="22" width="8.875" style="85" customWidth="1"/>
    <col min="23" max="16384" width="9" style="85"/>
  </cols>
  <sheetData>
    <row r="1" spans="1:24" s="84" customFormat="1"/>
    <row r="2" spans="1:24" ht="21" customHeight="1">
      <c r="A2" s="2" t="s">
        <v>309</v>
      </c>
      <c r="B2" s="2"/>
      <c r="C2" s="477"/>
      <c r="D2" s="477"/>
      <c r="E2" s="477"/>
      <c r="F2" s="477"/>
    </row>
    <row r="3" spans="1:24" s="84" customFormat="1" ht="21" customHeight="1">
      <c r="A3" s="476" t="s">
        <v>388</v>
      </c>
      <c r="B3" s="1"/>
      <c r="C3" s="1"/>
      <c r="D3" s="1"/>
      <c r="E3" s="1"/>
      <c r="F3" s="1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303" t="s">
        <v>389</v>
      </c>
    </row>
    <row r="4" spans="1:24" ht="20.25" customHeight="1">
      <c r="A4" s="495" t="s">
        <v>390</v>
      </c>
      <c r="B4" s="481" t="s">
        <v>310</v>
      </c>
      <c r="C4" s="481"/>
      <c r="D4" s="481"/>
      <c r="E4" s="481"/>
      <c r="F4" s="481"/>
      <c r="G4" s="481" t="s">
        <v>311</v>
      </c>
      <c r="H4" s="481" t="s">
        <v>312</v>
      </c>
      <c r="I4" s="481"/>
      <c r="J4" s="481"/>
      <c r="K4" s="481"/>
      <c r="L4" s="481"/>
      <c r="M4" s="481" t="s">
        <v>313</v>
      </c>
      <c r="N4" s="481"/>
      <c r="O4" s="481"/>
      <c r="P4" s="481"/>
      <c r="Q4" s="481"/>
      <c r="R4" s="481" t="s">
        <v>314</v>
      </c>
      <c r="S4" s="481"/>
      <c r="T4" s="481"/>
      <c r="U4" s="481"/>
      <c r="V4" s="481"/>
    </row>
    <row r="5" spans="1:24" ht="20.25" customHeight="1">
      <c r="A5" s="495"/>
      <c r="B5" s="533" t="s">
        <v>391</v>
      </c>
      <c r="C5" s="534" t="s">
        <v>316</v>
      </c>
      <c r="D5" s="535"/>
      <c r="E5" s="481" t="s">
        <v>317</v>
      </c>
      <c r="F5" s="481" t="s">
        <v>392</v>
      </c>
      <c r="G5" s="481"/>
      <c r="H5" s="533" t="s">
        <v>315</v>
      </c>
      <c r="I5" s="534" t="s">
        <v>393</v>
      </c>
      <c r="J5" s="535"/>
      <c r="K5" s="481" t="s">
        <v>394</v>
      </c>
      <c r="L5" s="481" t="s">
        <v>392</v>
      </c>
      <c r="M5" s="533" t="s">
        <v>315</v>
      </c>
      <c r="N5" s="534" t="s">
        <v>316</v>
      </c>
      <c r="O5" s="535"/>
      <c r="P5" s="481" t="s">
        <v>317</v>
      </c>
      <c r="Q5" s="481" t="s">
        <v>392</v>
      </c>
      <c r="R5" s="533" t="s">
        <v>391</v>
      </c>
      <c r="S5" s="534" t="s">
        <v>316</v>
      </c>
      <c r="T5" s="535"/>
      <c r="U5" s="481" t="s">
        <v>394</v>
      </c>
      <c r="V5" s="481" t="s">
        <v>318</v>
      </c>
    </row>
    <row r="6" spans="1:24" ht="42" customHeight="1">
      <c r="A6" s="495"/>
      <c r="B6" s="533"/>
      <c r="C6" s="397" t="s">
        <v>395</v>
      </c>
      <c r="D6" s="475" t="s">
        <v>320</v>
      </c>
      <c r="E6" s="481"/>
      <c r="F6" s="481"/>
      <c r="G6" s="481"/>
      <c r="H6" s="533"/>
      <c r="I6" s="397" t="s">
        <v>395</v>
      </c>
      <c r="J6" s="475" t="s">
        <v>320</v>
      </c>
      <c r="K6" s="481"/>
      <c r="L6" s="481"/>
      <c r="M6" s="533"/>
      <c r="N6" s="397" t="s">
        <v>319</v>
      </c>
      <c r="O6" s="475" t="s">
        <v>320</v>
      </c>
      <c r="P6" s="481"/>
      <c r="Q6" s="481"/>
      <c r="R6" s="533"/>
      <c r="S6" s="397" t="s">
        <v>396</v>
      </c>
      <c r="T6" s="475" t="s">
        <v>397</v>
      </c>
      <c r="U6" s="481"/>
      <c r="V6" s="481"/>
    </row>
    <row r="7" spans="1:24" s="403" customFormat="1" ht="32.25" customHeight="1">
      <c r="A7" s="253">
        <v>2017</v>
      </c>
      <c r="B7" s="398">
        <v>463.45</v>
      </c>
      <c r="C7" s="399">
        <v>343.57</v>
      </c>
      <c r="D7" s="400">
        <v>74.099999999999994</v>
      </c>
      <c r="E7" s="399">
        <v>77.430000000000007</v>
      </c>
      <c r="F7" s="401">
        <v>42.45</v>
      </c>
      <c r="G7" s="399">
        <v>0</v>
      </c>
      <c r="H7" s="399">
        <v>130.19999999999999</v>
      </c>
      <c r="I7" s="399">
        <v>89.6</v>
      </c>
      <c r="J7" s="400">
        <v>68.8</v>
      </c>
      <c r="K7" s="399">
        <v>11.7</v>
      </c>
      <c r="L7" s="399">
        <v>28.9</v>
      </c>
      <c r="M7" s="399">
        <v>126.15</v>
      </c>
      <c r="N7" s="399">
        <v>75.17</v>
      </c>
      <c r="O7" s="400">
        <v>59.6</v>
      </c>
      <c r="P7" s="399">
        <v>37.43</v>
      </c>
      <c r="Q7" s="399">
        <v>13.55</v>
      </c>
      <c r="R7" s="399">
        <v>207.1</v>
      </c>
      <c r="S7" s="399">
        <v>178.8</v>
      </c>
      <c r="T7" s="400">
        <v>86.3</v>
      </c>
      <c r="U7" s="399">
        <v>28.3</v>
      </c>
      <c r="V7" s="402">
        <v>0</v>
      </c>
      <c r="W7" s="252"/>
      <c r="X7" s="252"/>
    </row>
    <row r="8" spans="1:24" s="403" customFormat="1" ht="32.25" customHeight="1">
      <c r="A8" s="253">
        <v>2018</v>
      </c>
      <c r="B8" s="398">
        <v>463.55</v>
      </c>
      <c r="C8" s="399">
        <v>343.66999999999996</v>
      </c>
      <c r="D8" s="400">
        <v>74.138712113040654</v>
      </c>
      <c r="E8" s="399">
        <v>77.429999999999993</v>
      </c>
      <c r="F8" s="399">
        <v>42.45</v>
      </c>
      <c r="G8" s="399">
        <v>0</v>
      </c>
      <c r="H8" s="399">
        <v>130.19999999999999</v>
      </c>
      <c r="I8" s="399">
        <v>89.6</v>
      </c>
      <c r="J8" s="400">
        <v>68.817204301075279</v>
      </c>
      <c r="K8" s="399">
        <v>11.7</v>
      </c>
      <c r="L8" s="399">
        <v>28.9</v>
      </c>
      <c r="M8" s="399">
        <v>126.15</v>
      </c>
      <c r="N8" s="399">
        <v>75.17</v>
      </c>
      <c r="O8" s="400">
        <v>59.587792310741186</v>
      </c>
      <c r="P8" s="399">
        <v>37.43</v>
      </c>
      <c r="Q8" s="399">
        <v>13.55</v>
      </c>
      <c r="R8" s="399">
        <v>207.2</v>
      </c>
      <c r="S8" s="399">
        <v>178.9</v>
      </c>
      <c r="T8" s="400">
        <v>86.341698841698843</v>
      </c>
      <c r="U8" s="399">
        <v>28.3</v>
      </c>
      <c r="V8" s="402">
        <v>0</v>
      </c>
      <c r="W8" s="252"/>
      <c r="X8" s="252"/>
    </row>
    <row r="9" spans="1:24" s="403" customFormat="1" ht="32.25" customHeight="1">
      <c r="A9" s="253">
        <v>2019</v>
      </c>
      <c r="B9" s="398">
        <v>463.55</v>
      </c>
      <c r="C9" s="399">
        <v>343.66999999999996</v>
      </c>
      <c r="D9" s="400">
        <v>74.138712113040654</v>
      </c>
      <c r="E9" s="399">
        <v>77.429999999999993</v>
      </c>
      <c r="F9" s="399">
        <v>42.45</v>
      </c>
      <c r="G9" s="399">
        <v>0</v>
      </c>
      <c r="H9" s="399">
        <v>130.19999999999999</v>
      </c>
      <c r="I9" s="399">
        <v>89.6</v>
      </c>
      <c r="J9" s="400">
        <v>68.817204301075279</v>
      </c>
      <c r="K9" s="399">
        <v>11.7</v>
      </c>
      <c r="L9" s="399">
        <v>28.9</v>
      </c>
      <c r="M9" s="399">
        <v>126.15</v>
      </c>
      <c r="N9" s="399">
        <v>75.17</v>
      </c>
      <c r="O9" s="400">
        <v>59.587792310741186</v>
      </c>
      <c r="P9" s="399">
        <v>37.43</v>
      </c>
      <c r="Q9" s="399">
        <v>13.55</v>
      </c>
      <c r="R9" s="399">
        <v>207.2</v>
      </c>
      <c r="S9" s="399">
        <v>178.9</v>
      </c>
      <c r="T9" s="400">
        <v>86.341698841698843</v>
      </c>
      <c r="U9" s="399">
        <v>28.3</v>
      </c>
      <c r="V9" s="402">
        <v>0</v>
      </c>
      <c r="W9" s="252"/>
      <c r="X9" s="252"/>
    </row>
    <row r="10" spans="1:24" s="403" customFormat="1" ht="32.25" customHeight="1">
      <c r="A10" s="253">
        <v>2020</v>
      </c>
      <c r="B10" s="398">
        <v>463.55</v>
      </c>
      <c r="C10" s="399">
        <v>343.67</v>
      </c>
      <c r="D10" s="400">
        <v>74.099999999999994</v>
      </c>
      <c r="E10" s="399">
        <v>77.430000000000007</v>
      </c>
      <c r="F10" s="399">
        <v>42.45</v>
      </c>
      <c r="G10" s="399">
        <v>0</v>
      </c>
      <c r="H10" s="399">
        <v>130.19999999999999</v>
      </c>
      <c r="I10" s="399">
        <v>89.6</v>
      </c>
      <c r="J10" s="400">
        <v>68.8</v>
      </c>
      <c r="K10" s="399">
        <v>11.7</v>
      </c>
      <c r="L10" s="399">
        <v>28.9</v>
      </c>
      <c r="M10" s="399">
        <v>126.15</v>
      </c>
      <c r="N10" s="399">
        <v>75.17</v>
      </c>
      <c r="O10" s="400">
        <v>59.6</v>
      </c>
      <c r="P10" s="399">
        <v>37.43</v>
      </c>
      <c r="Q10" s="399">
        <v>13.55</v>
      </c>
      <c r="R10" s="399">
        <v>207.2</v>
      </c>
      <c r="S10" s="399">
        <v>178.9</v>
      </c>
      <c r="T10" s="400">
        <v>86.3</v>
      </c>
      <c r="U10" s="399">
        <v>28.3</v>
      </c>
      <c r="V10" s="402">
        <v>0</v>
      </c>
      <c r="W10" s="252"/>
      <c r="X10" s="252"/>
    </row>
    <row r="11" spans="1:24" s="403" customFormat="1" ht="32.25" customHeight="1">
      <c r="A11" s="253">
        <v>2021</v>
      </c>
      <c r="B11" s="398">
        <v>463.55</v>
      </c>
      <c r="C11" s="399">
        <v>343.67</v>
      </c>
      <c r="D11" s="400">
        <v>74.099999999999994</v>
      </c>
      <c r="E11" s="399">
        <v>77.430000000000007</v>
      </c>
      <c r="F11" s="399">
        <v>42.45</v>
      </c>
      <c r="G11" s="399">
        <v>0</v>
      </c>
      <c r="H11" s="399">
        <v>130.19999999999999</v>
      </c>
      <c r="I11" s="399">
        <v>89.6</v>
      </c>
      <c r="J11" s="400">
        <v>68.8</v>
      </c>
      <c r="K11" s="399">
        <v>11.7</v>
      </c>
      <c r="L11" s="399">
        <v>28.9</v>
      </c>
      <c r="M11" s="399">
        <v>126.15</v>
      </c>
      <c r="N11" s="399">
        <v>75.17</v>
      </c>
      <c r="O11" s="400">
        <v>59.6</v>
      </c>
      <c r="P11" s="399">
        <v>37.43</v>
      </c>
      <c r="Q11" s="399">
        <v>13.55</v>
      </c>
      <c r="R11" s="399">
        <v>207.2</v>
      </c>
      <c r="S11" s="399">
        <v>178.9</v>
      </c>
      <c r="T11" s="400">
        <v>86.3</v>
      </c>
      <c r="U11" s="399">
        <v>28.3</v>
      </c>
      <c r="V11" s="402">
        <v>0</v>
      </c>
      <c r="W11" s="252"/>
      <c r="X11" s="252"/>
    </row>
    <row r="12" spans="1:24" s="162" customFormat="1" ht="32.25" customHeight="1">
      <c r="A12" s="404">
        <v>2022</v>
      </c>
      <c r="B12" s="405">
        <f>H12+M12+R12</f>
        <v>447.96999999999997</v>
      </c>
      <c r="C12" s="406">
        <f>I12+N12+S12</f>
        <v>351.37</v>
      </c>
      <c r="D12" s="407">
        <f>C12/B12*100</f>
        <v>78.436055985891912</v>
      </c>
      <c r="E12" s="406">
        <f>K12+P12+U12</f>
        <v>50.099999999999966</v>
      </c>
      <c r="F12" s="406">
        <f>L12+Q12+V12</f>
        <v>46.5</v>
      </c>
      <c r="G12" s="406">
        <v>0</v>
      </c>
      <c r="H12" s="406">
        <v>130.19999999999999</v>
      </c>
      <c r="I12" s="406">
        <v>89.6</v>
      </c>
      <c r="J12" s="407">
        <f>I12/H12*100</f>
        <v>68.817204301075279</v>
      </c>
      <c r="K12" s="406">
        <f>H12-I12-L12</f>
        <v>11.699999999999996</v>
      </c>
      <c r="L12" s="406">
        <v>28.9</v>
      </c>
      <c r="M12" s="406">
        <v>110.57</v>
      </c>
      <c r="N12" s="406">
        <v>82.87</v>
      </c>
      <c r="O12" s="407">
        <f>N12/M12*100</f>
        <v>74.947996744143978</v>
      </c>
      <c r="P12" s="406">
        <f>M12-N12-Q12</f>
        <v>10.099999999999987</v>
      </c>
      <c r="Q12" s="406">
        <v>17.600000000000001</v>
      </c>
      <c r="R12" s="406">
        <v>207.2</v>
      </c>
      <c r="S12" s="406">
        <v>178.9</v>
      </c>
      <c r="T12" s="407">
        <f>S12/R12*100</f>
        <v>86.341698841698843</v>
      </c>
      <c r="U12" s="406">
        <f>R12-S12-V12</f>
        <v>28.299999999999983</v>
      </c>
      <c r="V12" s="408">
        <v>0</v>
      </c>
      <c r="W12" s="252"/>
      <c r="X12" s="252"/>
    </row>
    <row r="13" spans="1:24" s="267" customFormat="1" ht="32.25" customHeight="1">
      <c r="A13" s="536" t="s">
        <v>398</v>
      </c>
      <c r="B13" s="536"/>
      <c r="T13" s="39"/>
      <c r="U13" s="39"/>
      <c r="V13" s="478" t="s">
        <v>321</v>
      </c>
    </row>
    <row r="15" spans="1:24"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</row>
    <row r="16" spans="1:24">
      <c r="S16" s="410"/>
    </row>
    <row r="17" spans="8:19">
      <c r="S17" s="410"/>
    </row>
    <row r="18" spans="8:19">
      <c r="S18" s="410"/>
    </row>
    <row r="19" spans="8:19">
      <c r="S19" s="410"/>
    </row>
    <row r="20" spans="8:19">
      <c r="S20" s="410"/>
    </row>
    <row r="21" spans="8:19">
      <c r="I21" s="411"/>
      <c r="S21" s="410"/>
    </row>
    <row r="22" spans="8:19">
      <c r="I22" s="412"/>
      <c r="S22" s="410"/>
    </row>
    <row r="23" spans="8:19">
      <c r="H23" s="413"/>
      <c r="I23" s="412"/>
    </row>
    <row r="24" spans="8:19">
      <c r="I24" s="412"/>
    </row>
    <row r="25" spans="8:19">
      <c r="I25" s="412"/>
    </row>
  </sheetData>
  <mergeCells count="23">
    <mergeCell ref="A13:B13"/>
    <mergeCell ref="P5:P6"/>
    <mergeCell ref="Q5:Q6"/>
    <mergeCell ref="R5:R6"/>
    <mergeCell ref="S5:T5"/>
    <mergeCell ref="A4:A6"/>
    <mergeCell ref="B4:F4"/>
    <mergeCell ref="G4:G6"/>
    <mergeCell ref="H4:L4"/>
    <mergeCell ref="M4:Q4"/>
    <mergeCell ref="R4:V4"/>
    <mergeCell ref="B5:B6"/>
    <mergeCell ref="C5:D5"/>
    <mergeCell ref="E5:E6"/>
    <mergeCell ref="F5:F6"/>
    <mergeCell ref="U5:U6"/>
    <mergeCell ref="V5:V6"/>
    <mergeCell ref="H5:H6"/>
    <mergeCell ref="I5:J5"/>
    <mergeCell ref="K5:K6"/>
    <mergeCell ref="L5:L6"/>
    <mergeCell ref="M5:M6"/>
    <mergeCell ref="N5:O5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9"/>
  <sheetViews>
    <sheetView topLeftCell="A4" workbookViewId="0">
      <selection activeCell="R28" sqref="R28"/>
    </sheetView>
  </sheetViews>
  <sheetFormatPr defaultRowHeight="21.75" customHeight="1"/>
  <cols>
    <col min="1" max="1" width="10.25" style="85" customWidth="1"/>
    <col min="2" max="2" width="7.5" style="85" customWidth="1"/>
    <col min="3" max="3" width="9.875" style="85" customWidth="1"/>
    <col min="4" max="4" width="7.5" style="85" customWidth="1"/>
    <col min="5" max="5" width="9.875" style="85" customWidth="1"/>
    <col min="6" max="6" width="7.5" style="85" customWidth="1"/>
    <col min="7" max="7" width="9.875" style="85" customWidth="1"/>
    <col min="8" max="8" width="7.5" style="85" customWidth="1"/>
    <col min="9" max="9" width="9.875" style="85" customWidth="1"/>
    <col min="10" max="10" width="7.5" style="85" customWidth="1"/>
    <col min="11" max="11" width="9.875" style="85" customWidth="1"/>
    <col min="12" max="12" width="7.5" style="85" customWidth="1"/>
    <col min="13" max="13" width="9.875" style="85" customWidth="1"/>
    <col min="14" max="14" width="7.5" style="85" customWidth="1"/>
    <col min="15" max="15" width="9.875" style="85" customWidth="1"/>
    <col min="16" max="17" width="9" style="85"/>
    <col min="18" max="18" width="11.125" style="85" bestFit="1" customWidth="1"/>
    <col min="19" max="16384" width="9" style="85"/>
  </cols>
  <sheetData>
    <row r="1" spans="1:18" s="84" customFormat="1" ht="21.75" customHeight="1"/>
    <row r="2" spans="1:18" ht="21.75" customHeight="1">
      <c r="A2" s="491" t="s">
        <v>322</v>
      </c>
      <c r="B2" s="491"/>
      <c r="C2" s="491"/>
      <c r="D2" s="3"/>
      <c r="E2" s="3"/>
      <c r="F2" s="3"/>
      <c r="G2" s="3"/>
      <c r="H2" s="3"/>
      <c r="I2" s="3"/>
    </row>
    <row r="3" spans="1:18" s="84" customFormat="1" ht="21.75" customHeight="1">
      <c r="A3" s="492" t="s">
        <v>323</v>
      </c>
      <c r="B3" s="492"/>
      <c r="C3" s="1"/>
      <c r="D3" s="1"/>
      <c r="E3" s="1"/>
      <c r="F3" s="1"/>
      <c r="G3" s="1"/>
      <c r="H3" s="1"/>
      <c r="I3" s="1"/>
      <c r="M3" s="303"/>
      <c r="N3" s="493" t="s">
        <v>324</v>
      </c>
      <c r="O3" s="493"/>
    </row>
    <row r="4" spans="1:18" ht="21.75" customHeight="1">
      <c r="A4" s="486" t="s">
        <v>325</v>
      </c>
      <c r="B4" s="481" t="s">
        <v>171</v>
      </c>
      <c r="C4" s="481"/>
      <c r="D4" s="481" t="s">
        <v>326</v>
      </c>
      <c r="E4" s="481"/>
      <c r="F4" s="481" t="s">
        <v>327</v>
      </c>
      <c r="G4" s="481"/>
      <c r="H4" s="481" t="s">
        <v>328</v>
      </c>
      <c r="I4" s="481"/>
      <c r="J4" s="481" t="s">
        <v>329</v>
      </c>
      <c r="K4" s="481"/>
      <c r="L4" s="481" t="s">
        <v>330</v>
      </c>
      <c r="M4" s="481"/>
      <c r="N4" s="537" t="s">
        <v>331</v>
      </c>
      <c r="O4" s="538"/>
    </row>
    <row r="5" spans="1:18" ht="21.75" customHeight="1">
      <c r="A5" s="487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539"/>
      <c r="O5" s="540"/>
    </row>
    <row r="6" spans="1:18" ht="37.5" customHeight="1">
      <c r="A6" s="489"/>
      <c r="B6" s="414" t="s">
        <v>332</v>
      </c>
      <c r="C6" s="414" t="s">
        <v>333</v>
      </c>
      <c r="D6" s="414" t="s">
        <v>332</v>
      </c>
      <c r="E6" s="414" t="s">
        <v>333</v>
      </c>
      <c r="F6" s="414" t="s">
        <v>332</v>
      </c>
      <c r="G6" s="414" t="s">
        <v>333</v>
      </c>
      <c r="H6" s="414" t="s">
        <v>334</v>
      </c>
      <c r="I6" s="414" t="s">
        <v>333</v>
      </c>
      <c r="J6" s="414" t="s">
        <v>332</v>
      </c>
      <c r="K6" s="414" t="s">
        <v>335</v>
      </c>
      <c r="L6" s="414" t="s">
        <v>332</v>
      </c>
      <c r="M6" s="414" t="s">
        <v>333</v>
      </c>
      <c r="N6" s="414" t="s">
        <v>332</v>
      </c>
      <c r="O6" s="414" t="s">
        <v>336</v>
      </c>
    </row>
    <row r="7" spans="1:18" s="419" customFormat="1" ht="21.75" customHeight="1">
      <c r="A7" s="253">
        <v>2017</v>
      </c>
      <c r="B7" s="415">
        <v>23</v>
      </c>
      <c r="C7" s="416">
        <v>9057.7000000000007</v>
      </c>
      <c r="D7" s="417">
        <v>0</v>
      </c>
      <c r="E7" s="417">
        <v>0</v>
      </c>
      <c r="F7" s="417">
        <v>6</v>
      </c>
      <c r="G7" s="416">
        <v>4312.8</v>
      </c>
      <c r="H7" s="417">
        <v>0</v>
      </c>
      <c r="I7" s="417">
        <v>0</v>
      </c>
      <c r="J7" s="417">
        <v>13</v>
      </c>
      <c r="K7" s="416">
        <v>4661.8999999999996</v>
      </c>
      <c r="L7" s="417">
        <v>4</v>
      </c>
      <c r="M7" s="416">
        <v>83</v>
      </c>
      <c r="N7" s="417">
        <v>0</v>
      </c>
      <c r="O7" s="418">
        <v>0</v>
      </c>
      <c r="P7" s="85"/>
      <c r="Q7" s="85"/>
    </row>
    <row r="8" spans="1:18" s="419" customFormat="1" ht="21.75" customHeight="1">
      <c r="A8" s="253">
        <v>2018</v>
      </c>
      <c r="B8" s="415">
        <v>23</v>
      </c>
      <c r="C8" s="416">
        <v>9057.7000000000007</v>
      </c>
      <c r="D8" s="417">
        <v>0</v>
      </c>
      <c r="E8" s="417">
        <v>0</v>
      </c>
      <c r="F8" s="417">
        <v>6</v>
      </c>
      <c r="G8" s="416">
        <v>4312.8</v>
      </c>
      <c r="H8" s="417">
        <v>0</v>
      </c>
      <c r="I8" s="417">
        <v>0</v>
      </c>
      <c r="J8" s="417">
        <v>13</v>
      </c>
      <c r="K8" s="416">
        <v>4661.8999999999996</v>
      </c>
      <c r="L8" s="417">
        <v>4</v>
      </c>
      <c r="M8" s="416">
        <v>83</v>
      </c>
      <c r="N8" s="417">
        <v>0</v>
      </c>
      <c r="O8" s="418">
        <v>0</v>
      </c>
      <c r="P8" s="85"/>
      <c r="Q8" s="85"/>
    </row>
    <row r="9" spans="1:18" s="419" customFormat="1" ht="21.75" customHeight="1">
      <c r="A9" s="253">
        <v>2019</v>
      </c>
      <c r="B9" s="415">
        <v>25</v>
      </c>
      <c r="C9" s="416">
        <v>15814</v>
      </c>
      <c r="D9" s="417">
        <v>0</v>
      </c>
      <c r="E9" s="417">
        <v>0</v>
      </c>
      <c r="F9" s="417">
        <v>8</v>
      </c>
      <c r="G9" s="416">
        <v>10927</v>
      </c>
      <c r="H9" s="417">
        <v>0</v>
      </c>
      <c r="I9" s="417">
        <v>0</v>
      </c>
      <c r="J9" s="417">
        <v>13</v>
      </c>
      <c r="K9" s="416">
        <v>4804</v>
      </c>
      <c r="L9" s="417">
        <v>4</v>
      </c>
      <c r="M9" s="416">
        <v>83</v>
      </c>
      <c r="N9" s="417">
        <v>0</v>
      </c>
      <c r="O9" s="418">
        <v>0</v>
      </c>
      <c r="P9" s="85"/>
      <c r="Q9" s="85"/>
    </row>
    <row r="10" spans="1:18" s="419" customFormat="1" ht="21.75" customHeight="1">
      <c r="A10" s="253">
        <v>2020</v>
      </c>
      <c r="B10" s="415">
        <v>25</v>
      </c>
      <c r="C10" s="416">
        <v>15814</v>
      </c>
      <c r="D10" s="417">
        <v>0</v>
      </c>
      <c r="E10" s="417">
        <v>0</v>
      </c>
      <c r="F10" s="417">
        <v>8</v>
      </c>
      <c r="G10" s="416">
        <v>10927</v>
      </c>
      <c r="H10" s="417">
        <v>0</v>
      </c>
      <c r="I10" s="417">
        <v>0</v>
      </c>
      <c r="J10" s="417">
        <v>13</v>
      </c>
      <c r="K10" s="416">
        <v>4804</v>
      </c>
      <c r="L10" s="417">
        <v>4</v>
      </c>
      <c r="M10" s="416">
        <v>83</v>
      </c>
      <c r="N10" s="420">
        <v>0</v>
      </c>
      <c r="O10" s="421">
        <v>0</v>
      </c>
      <c r="P10" s="422"/>
      <c r="Q10" s="85"/>
    </row>
    <row r="11" spans="1:18" s="419" customFormat="1" ht="21.75" customHeight="1">
      <c r="A11" s="253">
        <v>2021</v>
      </c>
      <c r="B11" s="415">
        <v>25</v>
      </c>
      <c r="C11" s="416">
        <v>15814</v>
      </c>
      <c r="D11" s="417">
        <v>0</v>
      </c>
      <c r="E11" s="417">
        <v>0</v>
      </c>
      <c r="F11" s="417">
        <v>8</v>
      </c>
      <c r="G11" s="416">
        <v>10927</v>
      </c>
      <c r="H11" s="417">
        <v>0</v>
      </c>
      <c r="I11" s="417">
        <v>0</v>
      </c>
      <c r="J11" s="417">
        <v>13</v>
      </c>
      <c r="K11" s="416">
        <v>4804</v>
      </c>
      <c r="L11" s="417">
        <v>4</v>
      </c>
      <c r="M11" s="416">
        <v>83</v>
      </c>
      <c r="N11" s="420">
        <v>0</v>
      </c>
      <c r="O11" s="421">
        <v>0</v>
      </c>
      <c r="P11" s="422"/>
      <c r="Q11" s="85"/>
    </row>
    <row r="12" spans="1:18" s="429" customFormat="1" ht="21.75" customHeight="1">
      <c r="A12" s="257">
        <v>2022</v>
      </c>
      <c r="B12" s="423">
        <f t="shared" ref="B12" si="0">SUM(B13:B26)</f>
        <v>25</v>
      </c>
      <c r="C12" s="424">
        <f t="shared" ref="C12:M12" si="1">SUM(C13:C26)</f>
        <v>15814</v>
      </c>
      <c r="D12" s="425">
        <f t="shared" si="1"/>
        <v>0</v>
      </c>
      <c r="E12" s="424">
        <f t="shared" si="1"/>
        <v>0</v>
      </c>
      <c r="F12" s="425">
        <f t="shared" si="1"/>
        <v>8</v>
      </c>
      <c r="G12" s="424">
        <f t="shared" si="1"/>
        <v>10927</v>
      </c>
      <c r="H12" s="425">
        <f t="shared" si="1"/>
        <v>0</v>
      </c>
      <c r="I12" s="424">
        <f t="shared" si="1"/>
        <v>0</v>
      </c>
      <c r="J12" s="425">
        <f t="shared" si="1"/>
        <v>13</v>
      </c>
      <c r="K12" s="424">
        <f t="shared" si="1"/>
        <v>4804</v>
      </c>
      <c r="L12" s="425">
        <f t="shared" si="1"/>
        <v>4</v>
      </c>
      <c r="M12" s="424">
        <f t="shared" si="1"/>
        <v>83</v>
      </c>
      <c r="N12" s="426">
        <f>SUM(N13:N26)</f>
        <v>0</v>
      </c>
      <c r="O12" s="427">
        <f>SUM(O13:O26)</f>
        <v>0</v>
      </c>
      <c r="P12" s="85"/>
      <c r="Q12" s="169"/>
      <c r="R12" s="428"/>
    </row>
    <row r="13" spans="1:18" s="429" customFormat="1" ht="21.75" customHeight="1">
      <c r="A13" s="30" t="s">
        <v>337</v>
      </c>
      <c r="B13" s="430">
        <f t="shared" ref="B13:C26" si="2">D13+F13+H13+J13+L13+N13</f>
        <v>2</v>
      </c>
      <c r="C13" s="431">
        <f t="shared" si="2"/>
        <v>830</v>
      </c>
      <c r="D13" s="432">
        <v>0</v>
      </c>
      <c r="E13" s="431">
        <v>0</v>
      </c>
      <c r="F13" s="433">
        <v>0</v>
      </c>
      <c r="G13" s="434">
        <v>0</v>
      </c>
      <c r="H13" s="435">
        <v>0</v>
      </c>
      <c r="I13" s="434">
        <v>0</v>
      </c>
      <c r="J13" s="433">
        <v>2</v>
      </c>
      <c r="K13" s="434">
        <v>830</v>
      </c>
      <c r="L13" s="433">
        <v>0</v>
      </c>
      <c r="M13" s="434">
        <v>0</v>
      </c>
      <c r="N13" s="436">
        <v>0</v>
      </c>
      <c r="O13" s="437">
        <v>0</v>
      </c>
      <c r="P13" s="85"/>
      <c r="Q13" s="169"/>
      <c r="R13" s="438"/>
    </row>
    <row r="14" spans="1:18" s="429" customFormat="1" ht="21.75" customHeight="1">
      <c r="A14" s="30" t="s">
        <v>338</v>
      </c>
      <c r="B14" s="439">
        <f t="shared" si="2"/>
        <v>3</v>
      </c>
      <c r="C14" s="440">
        <f t="shared" si="2"/>
        <v>5955</v>
      </c>
      <c r="D14" s="441">
        <v>0</v>
      </c>
      <c r="E14" s="440">
        <v>0</v>
      </c>
      <c r="F14" s="442">
        <v>3</v>
      </c>
      <c r="G14" s="443">
        <v>5955</v>
      </c>
      <c r="H14" s="444">
        <v>0</v>
      </c>
      <c r="I14" s="443">
        <v>0</v>
      </c>
      <c r="J14" s="442">
        <v>0</v>
      </c>
      <c r="K14" s="443">
        <v>0</v>
      </c>
      <c r="L14" s="442">
        <v>0</v>
      </c>
      <c r="M14" s="443">
        <v>0</v>
      </c>
      <c r="N14" s="445">
        <v>0</v>
      </c>
      <c r="O14" s="446">
        <v>0</v>
      </c>
      <c r="P14" s="85"/>
      <c r="Q14" s="169"/>
      <c r="R14" s="438"/>
    </row>
    <row r="15" spans="1:18" s="429" customFormat="1" ht="21.75" customHeight="1">
      <c r="A15" s="30" t="s">
        <v>339</v>
      </c>
      <c r="B15" s="439">
        <f t="shared" si="2"/>
        <v>1</v>
      </c>
      <c r="C15" s="440">
        <f t="shared" si="2"/>
        <v>170</v>
      </c>
      <c r="D15" s="441">
        <v>0</v>
      </c>
      <c r="E15" s="440">
        <v>0</v>
      </c>
      <c r="F15" s="442">
        <v>0</v>
      </c>
      <c r="G15" s="443">
        <v>0</v>
      </c>
      <c r="H15" s="444">
        <v>0</v>
      </c>
      <c r="I15" s="443">
        <v>0</v>
      </c>
      <c r="J15" s="442">
        <v>1</v>
      </c>
      <c r="K15" s="443">
        <v>170</v>
      </c>
      <c r="L15" s="442">
        <v>0</v>
      </c>
      <c r="M15" s="443">
        <v>0</v>
      </c>
      <c r="N15" s="436">
        <v>0</v>
      </c>
      <c r="O15" s="447">
        <v>0</v>
      </c>
      <c r="P15" s="85"/>
      <c r="Q15" s="169"/>
      <c r="R15" s="438"/>
    </row>
    <row r="16" spans="1:18" s="429" customFormat="1" ht="21.75" customHeight="1">
      <c r="A16" s="30" t="s">
        <v>340</v>
      </c>
      <c r="B16" s="439">
        <f t="shared" si="2"/>
        <v>0</v>
      </c>
      <c r="C16" s="440">
        <f t="shared" si="2"/>
        <v>0</v>
      </c>
      <c r="D16" s="441">
        <v>0</v>
      </c>
      <c r="E16" s="440">
        <v>0</v>
      </c>
      <c r="F16" s="442">
        <v>0</v>
      </c>
      <c r="G16" s="443">
        <v>0</v>
      </c>
      <c r="H16" s="444">
        <v>0</v>
      </c>
      <c r="I16" s="443">
        <v>0</v>
      </c>
      <c r="J16" s="442">
        <v>0</v>
      </c>
      <c r="K16" s="443">
        <v>0</v>
      </c>
      <c r="L16" s="442">
        <v>0</v>
      </c>
      <c r="M16" s="443">
        <v>0</v>
      </c>
      <c r="N16" s="445">
        <v>0</v>
      </c>
      <c r="O16" s="446">
        <v>0</v>
      </c>
      <c r="P16" s="85"/>
      <c r="Q16" s="169"/>
      <c r="R16" s="438"/>
    </row>
    <row r="17" spans="1:18" s="429" customFormat="1" ht="21.75" customHeight="1">
      <c r="A17" s="30" t="s">
        <v>341</v>
      </c>
      <c r="B17" s="439">
        <f t="shared" si="2"/>
        <v>4</v>
      </c>
      <c r="C17" s="440">
        <f>E17+G17+I17+K17+M17+O17</f>
        <v>416.5</v>
      </c>
      <c r="D17" s="441">
        <v>0</v>
      </c>
      <c r="E17" s="440">
        <v>0</v>
      </c>
      <c r="F17" s="442">
        <v>0</v>
      </c>
      <c r="G17" s="443">
        <v>0</v>
      </c>
      <c r="H17" s="444">
        <v>0</v>
      </c>
      <c r="I17" s="443">
        <v>0</v>
      </c>
      <c r="J17" s="442">
        <v>3</v>
      </c>
      <c r="K17" s="443">
        <v>396.5</v>
      </c>
      <c r="L17" s="442">
        <v>1</v>
      </c>
      <c r="M17" s="443">
        <v>20</v>
      </c>
      <c r="N17" s="445">
        <v>0</v>
      </c>
      <c r="O17" s="446">
        <v>0</v>
      </c>
      <c r="P17" s="85"/>
      <c r="Q17" s="169"/>
      <c r="R17" s="438"/>
    </row>
    <row r="18" spans="1:18" s="429" customFormat="1" ht="21.75" customHeight="1">
      <c r="A18" s="30" t="s">
        <v>342</v>
      </c>
      <c r="B18" s="439">
        <f t="shared" si="2"/>
        <v>3</v>
      </c>
      <c r="C18" s="440">
        <f t="shared" si="2"/>
        <v>449</v>
      </c>
      <c r="D18" s="441">
        <v>0</v>
      </c>
      <c r="E18" s="440">
        <v>0</v>
      </c>
      <c r="F18" s="442">
        <v>1</v>
      </c>
      <c r="G18" s="443">
        <v>406</v>
      </c>
      <c r="H18" s="444">
        <v>0</v>
      </c>
      <c r="I18" s="443">
        <v>0</v>
      </c>
      <c r="J18" s="442">
        <v>0</v>
      </c>
      <c r="K18" s="443">
        <v>0</v>
      </c>
      <c r="L18" s="442">
        <v>2</v>
      </c>
      <c r="M18" s="443">
        <v>43</v>
      </c>
      <c r="N18" s="445">
        <v>0</v>
      </c>
      <c r="O18" s="446">
        <v>0</v>
      </c>
      <c r="P18" s="85"/>
      <c r="Q18" s="169"/>
      <c r="R18" s="438"/>
    </row>
    <row r="19" spans="1:18" s="429" customFormat="1" ht="21.75" customHeight="1">
      <c r="A19" s="30" t="s">
        <v>343</v>
      </c>
      <c r="B19" s="439">
        <f t="shared" si="2"/>
        <v>2</v>
      </c>
      <c r="C19" s="440">
        <f t="shared" si="2"/>
        <v>426</v>
      </c>
      <c r="D19" s="441">
        <v>0</v>
      </c>
      <c r="E19" s="440">
        <v>0</v>
      </c>
      <c r="F19" s="442">
        <v>1</v>
      </c>
      <c r="G19" s="443">
        <v>406</v>
      </c>
      <c r="H19" s="444">
        <v>0</v>
      </c>
      <c r="I19" s="443">
        <v>0</v>
      </c>
      <c r="J19" s="442">
        <v>0</v>
      </c>
      <c r="K19" s="443">
        <v>0</v>
      </c>
      <c r="L19" s="442">
        <v>1</v>
      </c>
      <c r="M19" s="443">
        <v>20</v>
      </c>
      <c r="N19" s="445">
        <v>0</v>
      </c>
      <c r="O19" s="446">
        <v>0</v>
      </c>
      <c r="P19" s="85"/>
      <c r="Q19" s="169"/>
      <c r="R19" s="438"/>
    </row>
    <row r="20" spans="1:18" s="429" customFormat="1" ht="21.75" customHeight="1">
      <c r="A20" s="30" t="s">
        <v>344</v>
      </c>
      <c r="B20" s="439">
        <f t="shared" si="2"/>
        <v>0</v>
      </c>
      <c r="C20" s="440">
        <f t="shared" si="2"/>
        <v>0</v>
      </c>
      <c r="D20" s="441">
        <v>0</v>
      </c>
      <c r="E20" s="440">
        <v>0</v>
      </c>
      <c r="F20" s="442">
        <v>0</v>
      </c>
      <c r="G20" s="443">
        <v>0</v>
      </c>
      <c r="H20" s="442">
        <v>0</v>
      </c>
      <c r="I20" s="443">
        <v>0</v>
      </c>
      <c r="J20" s="442">
        <v>0</v>
      </c>
      <c r="K20" s="443">
        <v>0</v>
      </c>
      <c r="L20" s="442">
        <v>0</v>
      </c>
      <c r="M20" s="443">
        <v>0</v>
      </c>
      <c r="N20" s="445">
        <v>0</v>
      </c>
      <c r="O20" s="446">
        <v>0</v>
      </c>
      <c r="P20" s="85"/>
      <c r="Q20" s="169"/>
      <c r="R20" s="438"/>
    </row>
    <row r="21" spans="1:18" s="429" customFormat="1" ht="21.75" customHeight="1">
      <c r="A21" s="30" t="s">
        <v>345</v>
      </c>
      <c r="B21" s="439">
        <f t="shared" si="2"/>
        <v>1</v>
      </c>
      <c r="C21" s="440">
        <f t="shared" si="2"/>
        <v>275</v>
      </c>
      <c r="D21" s="441">
        <v>0</v>
      </c>
      <c r="E21" s="440">
        <v>0</v>
      </c>
      <c r="F21" s="442">
        <v>1</v>
      </c>
      <c r="G21" s="443">
        <v>275</v>
      </c>
      <c r="H21" s="442">
        <v>0</v>
      </c>
      <c r="I21" s="443">
        <v>0</v>
      </c>
      <c r="J21" s="442">
        <v>0</v>
      </c>
      <c r="K21" s="443">
        <v>0</v>
      </c>
      <c r="L21" s="442">
        <v>0</v>
      </c>
      <c r="M21" s="443">
        <v>0</v>
      </c>
      <c r="N21" s="445">
        <v>0</v>
      </c>
      <c r="O21" s="446">
        <v>0</v>
      </c>
      <c r="P21" s="85"/>
      <c r="Q21" s="169"/>
      <c r="R21" s="438"/>
    </row>
    <row r="22" spans="1:18" s="429" customFormat="1" ht="21.75" customHeight="1">
      <c r="A22" s="30" t="s">
        <v>346</v>
      </c>
      <c r="B22" s="439">
        <f t="shared" si="2"/>
        <v>1</v>
      </c>
      <c r="C22" s="440">
        <f t="shared" si="2"/>
        <v>275</v>
      </c>
      <c r="D22" s="441">
        <v>0</v>
      </c>
      <c r="E22" s="440">
        <v>0</v>
      </c>
      <c r="F22" s="442">
        <v>1</v>
      </c>
      <c r="G22" s="443">
        <v>275</v>
      </c>
      <c r="H22" s="442">
        <v>0</v>
      </c>
      <c r="I22" s="443">
        <v>0</v>
      </c>
      <c r="J22" s="442">
        <v>0</v>
      </c>
      <c r="K22" s="443">
        <v>0</v>
      </c>
      <c r="L22" s="442">
        <v>0</v>
      </c>
      <c r="M22" s="443">
        <v>0</v>
      </c>
      <c r="N22" s="445">
        <v>0</v>
      </c>
      <c r="O22" s="446">
        <v>0</v>
      </c>
      <c r="P22" s="85"/>
      <c r="Q22" s="169"/>
      <c r="R22" s="438"/>
    </row>
    <row r="23" spans="1:18" s="429" customFormat="1" ht="21.75" customHeight="1">
      <c r="A23" s="30" t="s">
        <v>347</v>
      </c>
      <c r="B23" s="439">
        <f t="shared" si="2"/>
        <v>0</v>
      </c>
      <c r="C23" s="440">
        <f t="shared" si="2"/>
        <v>0</v>
      </c>
      <c r="D23" s="441">
        <v>0</v>
      </c>
      <c r="E23" s="440">
        <v>0</v>
      </c>
      <c r="F23" s="442">
        <v>0</v>
      </c>
      <c r="G23" s="443">
        <v>0</v>
      </c>
      <c r="H23" s="442">
        <v>0</v>
      </c>
      <c r="I23" s="443">
        <v>0</v>
      </c>
      <c r="J23" s="442">
        <v>0</v>
      </c>
      <c r="K23" s="443">
        <v>0</v>
      </c>
      <c r="L23" s="442">
        <v>0</v>
      </c>
      <c r="M23" s="443">
        <v>0</v>
      </c>
      <c r="N23" s="445">
        <v>0</v>
      </c>
      <c r="O23" s="446">
        <v>0</v>
      </c>
      <c r="P23" s="85"/>
      <c r="Q23" s="169"/>
      <c r="R23" s="438"/>
    </row>
    <row r="24" spans="1:18" s="429" customFormat="1" ht="21.75" customHeight="1">
      <c r="A24" s="30" t="s">
        <v>348</v>
      </c>
      <c r="B24" s="439">
        <f t="shared" si="2"/>
        <v>2</v>
      </c>
      <c r="C24" s="440">
        <f t="shared" si="2"/>
        <v>2273</v>
      </c>
      <c r="D24" s="441">
        <v>0</v>
      </c>
      <c r="E24" s="440">
        <v>0</v>
      </c>
      <c r="F24" s="442">
        <v>0</v>
      </c>
      <c r="G24" s="443">
        <v>0</v>
      </c>
      <c r="H24" s="442">
        <v>0</v>
      </c>
      <c r="I24" s="443">
        <v>0</v>
      </c>
      <c r="J24" s="442">
        <v>2</v>
      </c>
      <c r="K24" s="443">
        <v>2273</v>
      </c>
      <c r="L24" s="442">
        <v>0</v>
      </c>
      <c r="M24" s="443">
        <v>0</v>
      </c>
      <c r="N24" s="445">
        <v>0</v>
      </c>
      <c r="O24" s="446">
        <v>0</v>
      </c>
      <c r="P24" s="85"/>
      <c r="Q24" s="169"/>
      <c r="R24" s="438"/>
    </row>
    <row r="25" spans="1:18" s="429" customFormat="1" ht="21.75" customHeight="1">
      <c r="A25" s="30" t="s">
        <v>349</v>
      </c>
      <c r="B25" s="439">
        <f t="shared" si="2"/>
        <v>2</v>
      </c>
      <c r="C25" s="440">
        <f t="shared" si="2"/>
        <v>520</v>
      </c>
      <c r="D25" s="441">
        <v>0</v>
      </c>
      <c r="E25" s="440">
        <v>0</v>
      </c>
      <c r="F25" s="442">
        <v>0</v>
      </c>
      <c r="G25" s="443">
        <v>0</v>
      </c>
      <c r="H25" s="442">
        <v>0</v>
      </c>
      <c r="I25" s="443">
        <v>0</v>
      </c>
      <c r="J25" s="442">
        <v>2</v>
      </c>
      <c r="K25" s="443">
        <v>520</v>
      </c>
      <c r="L25" s="442">
        <v>0</v>
      </c>
      <c r="M25" s="443">
        <v>0</v>
      </c>
      <c r="N25" s="445">
        <v>0</v>
      </c>
      <c r="O25" s="446">
        <v>0</v>
      </c>
      <c r="P25" s="85"/>
      <c r="Q25" s="169"/>
      <c r="R25" s="438"/>
    </row>
    <row r="26" spans="1:18" s="429" customFormat="1" ht="21.75" customHeight="1">
      <c r="A26" s="32" t="s">
        <v>350</v>
      </c>
      <c r="B26" s="448">
        <f>D26+F26+H26+J26+L26+N26</f>
        <v>4</v>
      </c>
      <c r="C26" s="449">
        <f t="shared" si="2"/>
        <v>4224.5</v>
      </c>
      <c r="D26" s="450">
        <v>0</v>
      </c>
      <c r="E26" s="449">
        <v>0</v>
      </c>
      <c r="F26" s="451">
        <v>1</v>
      </c>
      <c r="G26" s="452">
        <v>3610</v>
      </c>
      <c r="H26" s="451">
        <v>0</v>
      </c>
      <c r="I26" s="452">
        <v>0</v>
      </c>
      <c r="J26" s="451">
        <v>3</v>
      </c>
      <c r="K26" s="452">
        <v>614.5</v>
      </c>
      <c r="L26" s="451">
        <v>0</v>
      </c>
      <c r="M26" s="452">
        <v>0</v>
      </c>
      <c r="N26" s="453">
        <v>0</v>
      </c>
      <c r="O26" s="454">
        <v>0</v>
      </c>
      <c r="P26" s="85"/>
      <c r="Q26" s="169"/>
      <c r="R26" s="438"/>
    </row>
    <row r="27" spans="1:18" s="267" customFormat="1" ht="21.75" customHeight="1">
      <c r="A27" s="536" t="s">
        <v>351</v>
      </c>
      <c r="B27" s="541"/>
      <c r="C27" s="541"/>
      <c r="N27" s="455"/>
      <c r="O27" s="455" t="s">
        <v>352</v>
      </c>
    </row>
    <row r="28" spans="1:18" ht="21.75" customHeight="1"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</row>
    <row r="29" spans="1:18" ht="21.75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</row>
  </sheetData>
  <mergeCells count="12">
    <mergeCell ref="N4:O5"/>
    <mergeCell ref="A27:C27"/>
    <mergeCell ref="A2:C2"/>
    <mergeCell ref="A3:B3"/>
    <mergeCell ref="N3:O3"/>
    <mergeCell ref="A4:A6"/>
    <mergeCell ref="B4:C5"/>
    <mergeCell ref="D4:E5"/>
    <mergeCell ref="F4:G5"/>
    <mergeCell ref="H4:I5"/>
    <mergeCell ref="J4:K5"/>
    <mergeCell ref="L4:M5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E20"/>
  <sheetViews>
    <sheetView workbookViewId="0">
      <selection activeCell="T21" sqref="T21"/>
    </sheetView>
  </sheetViews>
  <sheetFormatPr defaultRowHeight="23.25" customHeight="1"/>
  <cols>
    <col min="1" max="1" width="7.875" style="1" customWidth="1"/>
    <col min="2" max="2" width="8.125" style="1" bestFit="1" customWidth="1"/>
    <col min="3" max="3" width="9.75" style="1" customWidth="1"/>
    <col min="4" max="4" width="10" style="1" customWidth="1"/>
    <col min="5" max="5" width="7.625" style="1" customWidth="1"/>
    <col min="6" max="6" width="6.625" style="1" customWidth="1"/>
    <col min="7" max="7" width="9.25" style="1" customWidth="1"/>
    <col min="8" max="8" width="10.25" style="1" customWidth="1"/>
    <col min="9" max="9" width="7.25" style="1" customWidth="1"/>
    <col min="10" max="10" width="7.375" style="1" customWidth="1"/>
    <col min="11" max="11" width="6.25" style="1" customWidth="1"/>
    <col min="12" max="12" width="9.375" style="1" customWidth="1"/>
    <col min="13" max="13" width="8.125" style="1" customWidth="1"/>
    <col min="14" max="14" width="10.25" style="1" customWidth="1"/>
    <col min="15" max="15" width="8.25" style="1" customWidth="1"/>
    <col min="16" max="16" width="7.25" style="1" customWidth="1"/>
    <col min="17" max="17" width="9.375" style="1" customWidth="1"/>
    <col min="18" max="18" width="8.375" style="1" customWidth="1"/>
    <col min="19" max="19" width="10.125" style="1" customWidth="1"/>
    <col min="20" max="20" width="9.875" style="1" customWidth="1"/>
    <col min="21" max="21" width="8.5" style="1" customWidth="1"/>
    <col min="22" max="22" width="12" style="1" customWidth="1"/>
    <col min="23" max="23" width="7.875" style="1" customWidth="1"/>
    <col min="24" max="24" width="9.625" style="1" customWidth="1"/>
    <col min="25" max="25" width="8.25" style="1" customWidth="1"/>
    <col min="26" max="26" width="10" style="1" customWidth="1"/>
    <col min="27" max="27" width="7.75" style="1" customWidth="1"/>
    <col min="28" max="28" width="6" style="1" customWidth="1"/>
    <col min="29" max="29" width="7.125" style="1" customWidth="1"/>
    <col min="30" max="16384" width="9" style="1"/>
  </cols>
  <sheetData>
    <row r="2" spans="1:31" ht="23.25" customHeight="1">
      <c r="A2" s="491" t="s">
        <v>353</v>
      </c>
      <c r="B2" s="491"/>
      <c r="C2" s="491"/>
      <c r="D2" s="491"/>
      <c r="E2" s="491"/>
      <c r="F2" s="491"/>
      <c r="G2" s="491"/>
      <c r="H2" s="491"/>
      <c r="I2" s="491"/>
      <c r="K2" s="3"/>
      <c r="L2" s="3"/>
      <c r="M2" s="3"/>
      <c r="N2" s="3"/>
    </row>
    <row r="3" spans="1:31" ht="23.25" customHeight="1">
      <c r="A3" s="4" t="s">
        <v>354</v>
      </c>
      <c r="AC3" s="303" t="s">
        <v>355</v>
      </c>
    </row>
    <row r="4" spans="1:31" s="7" customFormat="1" ht="30" customHeight="1">
      <c r="A4" s="505" t="s">
        <v>399</v>
      </c>
      <c r="B4" s="481" t="s">
        <v>7</v>
      </c>
      <c r="C4" s="481" t="s">
        <v>356</v>
      </c>
      <c r="D4" s="481" t="s">
        <v>357</v>
      </c>
      <c r="E4" s="481" t="s">
        <v>358</v>
      </c>
      <c r="F4" s="481" t="s">
        <v>359</v>
      </c>
      <c r="G4" s="481" t="s">
        <v>360</v>
      </c>
      <c r="H4" s="481" t="s">
        <v>361</v>
      </c>
      <c r="I4" s="481" t="s">
        <v>362</v>
      </c>
      <c r="J4" s="481" t="s">
        <v>363</v>
      </c>
      <c r="K4" s="481" t="s">
        <v>364</v>
      </c>
      <c r="L4" s="481" t="s">
        <v>365</v>
      </c>
      <c r="M4" s="481"/>
      <c r="N4" s="481"/>
      <c r="O4" s="481"/>
      <c r="P4" s="481"/>
      <c r="Q4" s="481" t="s">
        <v>366</v>
      </c>
      <c r="R4" s="481"/>
      <c r="S4" s="481"/>
      <c r="T4" s="481" t="s">
        <v>367</v>
      </c>
      <c r="U4" s="481" t="s">
        <v>368</v>
      </c>
      <c r="V4" s="481" t="s">
        <v>369</v>
      </c>
      <c r="W4" s="481" t="s">
        <v>370</v>
      </c>
      <c r="X4" s="481" t="s">
        <v>371</v>
      </c>
      <c r="Y4" s="481" t="s">
        <v>372</v>
      </c>
      <c r="Z4" s="481" t="s">
        <v>373</v>
      </c>
      <c r="AA4" s="481" t="s">
        <v>374</v>
      </c>
      <c r="AB4" s="481" t="s">
        <v>69</v>
      </c>
      <c r="AC4" s="542" t="s">
        <v>375</v>
      </c>
    </row>
    <row r="5" spans="1:31" s="7" customFormat="1" ht="42.75" customHeight="1">
      <c r="A5" s="507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3" t="s">
        <v>376</v>
      </c>
      <c r="M5" s="43" t="s">
        <v>377</v>
      </c>
      <c r="N5" s="43" t="s">
        <v>378</v>
      </c>
      <c r="O5" s="43" t="s">
        <v>379</v>
      </c>
      <c r="P5" s="43" t="s">
        <v>380</v>
      </c>
      <c r="Q5" s="43" t="s">
        <v>381</v>
      </c>
      <c r="R5" s="43" t="s">
        <v>377</v>
      </c>
      <c r="S5" s="43" t="s">
        <v>382</v>
      </c>
      <c r="T5" s="481"/>
      <c r="U5" s="481"/>
      <c r="V5" s="481"/>
      <c r="W5" s="481"/>
      <c r="X5" s="481"/>
      <c r="Y5" s="481"/>
      <c r="Z5" s="481"/>
      <c r="AA5" s="481"/>
      <c r="AB5" s="481"/>
      <c r="AC5" s="543"/>
    </row>
    <row r="6" spans="1:31" s="458" customFormat="1" ht="30" customHeight="1">
      <c r="A6" s="9">
        <v>2017</v>
      </c>
      <c r="B6" s="10">
        <v>664</v>
      </c>
      <c r="C6" s="12">
        <v>1</v>
      </c>
      <c r="D6" s="12">
        <v>186</v>
      </c>
      <c r="E6" s="12">
        <v>15</v>
      </c>
      <c r="F6" s="12">
        <v>364</v>
      </c>
      <c r="G6" s="12">
        <v>0</v>
      </c>
      <c r="H6" s="12">
        <v>35</v>
      </c>
      <c r="I6" s="12">
        <v>2</v>
      </c>
      <c r="J6" s="12">
        <v>0</v>
      </c>
      <c r="K6" s="12">
        <v>3</v>
      </c>
      <c r="L6" s="12">
        <v>0</v>
      </c>
      <c r="M6" s="12">
        <v>0</v>
      </c>
      <c r="N6" s="12">
        <v>0</v>
      </c>
      <c r="O6" s="12">
        <v>45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4</v>
      </c>
      <c r="W6" s="456">
        <v>7</v>
      </c>
      <c r="X6" s="456">
        <v>0</v>
      </c>
      <c r="Y6" s="456">
        <v>0</v>
      </c>
      <c r="Z6" s="456">
        <v>0</v>
      </c>
      <c r="AA6" s="456">
        <v>1</v>
      </c>
      <c r="AB6" s="456">
        <v>0</v>
      </c>
      <c r="AC6" s="457">
        <v>0</v>
      </c>
      <c r="AD6" s="1"/>
      <c r="AE6" s="1"/>
    </row>
    <row r="7" spans="1:31" s="461" customFormat="1" ht="30" customHeight="1">
      <c r="A7" s="9">
        <v>2018</v>
      </c>
      <c r="B7" s="10">
        <v>858</v>
      </c>
      <c r="C7" s="12">
        <v>1</v>
      </c>
      <c r="D7" s="12">
        <v>211</v>
      </c>
      <c r="E7" s="12">
        <v>15</v>
      </c>
      <c r="F7" s="12">
        <v>523</v>
      </c>
      <c r="G7" s="12">
        <v>0</v>
      </c>
      <c r="H7" s="459">
        <v>39</v>
      </c>
      <c r="I7" s="459">
        <v>3</v>
      </c>
      <c r="J7" s="12">
        <v>0</v>
      </c>
      <c r="K7" s="459">
        <v>6</v>
      </c>
      <c r="L7" s="12">
        <v>0</v>
      </c>
      <c r="M7" s="12">
        <v>0</v>
      </c>
      <c r="N7" s="12">
        <v>0</v>
      </c>
      <c r="O7" s="459">
        <v>44</v>
      </c>
      <c r="P7" s="459">
        <v>1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459">
        <v>4</v>
      </c>
      <c r="W7" s="460">
        <v>7</v>
      </c>
      <c r="X7" s="456">
        <v>0</v>
      </c>
      <c r="Y7" s="456">
        <v>0</v>
      </c>
      <c r="Z7" s="456">
        <v>0</v>
      </c>
      <c r="AA7" s="460">
        <v>4</v>
      </c>
      <c r="AB7" s="456">
        <v>0</v>
      </c>
      <c r="AC7" s="457">
        <v>0</v>
      </c>
      <c r="AD7" s="1"/>
      <c r="AE7" s="1"/>
    </row>
    <row r="8" spans="1:31" s="461" customFormat="1" ht="30" customHeight="1">
      <c r="A8" s="9">
        <v>2019</v>
      </c>
      <c r="B8" s="10">
        <v>943</v>
      </c>
      <c r="C8" s="12">
        <v>1</v>
      </c>
      <c r="D8" s="12">
        <v>247</v>
      </c>
      <c r="E8" s="12">
        <v>18</v>
      </c>
      <c r="F8" s="12">
        <v>564</v>
      </c>
      <c r="G8" s="12">
        <v>0</v>
      </c>
      <c r="H8" s="12">
        <v>38</v>
      </c>
      <c r="I8" s="12">
        <v>3</v>
      </c>
      <c r="J8" s="12">
        <v>0</v>
      </c>
      <c r="K8" s="12">
        <v>8</v>
      </c>
      <c r="L8" s="12">
        <v>0</v>
      </c>
      <c r="M8" s="12">
        <v>0</v>
      </c>
      <c r="N8" s="12">
        <v>0</v>
      </c>
      <c r="O8" s="12">
        <v>47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  <c r="U8" s="12">
        <v>1</v>
      </c>
      <c r="V8" s="12">
        <v>4</v>
      </c>
      <c r="W8" s="456">
        <v>7</v>
      </c>
      <c r="X8" s="12">
        <v>0</v>
      </c>
      <c r="Y8" s="12">
        <v>0</v>
      </c>
      <c r="Z8" s="12">
        <v>0</v>
      </c>
      <c r="AA8" s="456">
        <v>4</v>
      </c>
      <c r="AB8" s="12">
        <v>0</v>
      </c>
      <c r="AC8" s="462">
        <v>0</v>
      </c>
      <c r="AD8" s="1"/>
      <c r="AE8" s="1"/>
    </row>
    <row r="9" spans="1:31" s="461" customFormat="1" ht="30" customHeight="1">
      <c r="A9" s="9">
        <v>2020</v>
      </c>
      <c r="B9" s="10">
        <v>1008</v>
      </c>
      <c r="C9" s="12">
        <v>2</v>
      </c>
      <c r="D9" s="12">
        <v>295</v>
      </c>
      <c r="E9" s="12">
        <v>22</v>
      </c>
      <c r="F9" s="12">
        <v>579</v>
      </c>
      <c r="G9" s="12">
        <v>0</v>
      </c>
      <c r="H9" s="12">
        <v>40</v>
      </c>
      <c r="I9" s="12">
        <v>3</v>
      </c>
      <c r="J9" s="12">
        <v>0</v>
      </c>
      <c r="K9" s="12">
        <v>9</v>
      </c>
      <c r="L9" s="12">
        <v>0</v>
      </c>
      <c r="M9" s="12">
        <v>0</v>
      </c>
      <c r="N9" s="12">
        <v>0</v>
      </c>
      <c r="O9" s="12">
        <v>40</v>
      </c>
      <c r="P9" s="12">
        <v>2</v>
      </c>
      <c r="Q9" s="12">
        <v>0</v>
      </c>
      <c r="R9" s="12">
        <v>0</v>
      </c>
      <c r="S9" s="12">
        <v>0</v>
      </c>
      <c r="T9" s="12">
        <v>0</v>
      </c>
      <c r="U9" s="12">
        <v>1</v>
      </c>
      <c r="V9" s="12">
        <v>5</v>
      </c>
      <c r="W9" s="456">
        <v>5</v>
      </c>
      <c r="X9" s="12">
        <v>0</v>
      </c>
      <c r="Y9" s="12">
        <v>0</v>
      </c>
      <c r="Z9" s="12">
        <v>0</v>
      </c>
      <c r="AA9" s="456">
        <v>5</v>
      </c>
      <c r="AB9" s="12">
        <v>0</v>
      </c>
      <c r="AC9" s="462">
        <v>0</v>
      </c>
      <c r="AD9" s="1"/>
      <c r="AE9" s="1"/>
    </row>
    <row r="10" spans="1:31" s="461" customFormat="1" ht="30" customHeight="1">
      <c r="A10" s="9">
        <v>2021</v>
      </c>
      <c r="B10" s="10">
        <v>1382</v>
      </c>
      <c r="C10" s="12">
        <v>7</v>
      </c>
      <c r="D10" s="12">
        <v>520</v>
      </c>
      <c r="E10" s="12">
        <v>29</v>
      </c>
      <c r="F10" s="12">
        <v>672</v>
      </c>
      <c r="G10" s="12">
        <v>0</v>
      </c>
      <c r="H10" s="12">
        <v>80</v>
      </c>
      <c r="I10" s="12">
        <v>6</v>
      </c>
      <c r="J10" s="12">
        <v>0</v>
      </c>
      <c r="K10" s="12">
        <v>11</v>
      </c>
      <c r="L10" s="12">
        <v>0</v>
      </c>
      <c r="M10" s="12">
        <v>0</v>
      </c>
      <c r="N10" s="12">
        <v>0</v>
      </c>
      <c r="O10" s="12">
        <v>39</v>
      </c>
      <c r="P10" s="12">
        <v>2</v>
      </c>
      <c r="Q10" s="12">
        <v>0</v>
      </c>
      <c r="R10" s="12">
        <v>1</v>
      </c>
      <c r="S10" s="12">
        <v>0</v>
      </c>
      <c r="T10" s="12">
        <v>0</v>
      </c>
      <c r="U10" s="12">
        <v>1</v>
      </c>
      <c r="V10" s="12">
        <v>5</v>
      </c>
      <c r="W10" s="456">
        <v>4</v>
      </c>
      <c r="X10" s="12">
        <v>0</v>
      </c>
      <c r="Y10" s="12">
        <v>0</v>
      </c>
      <c r="Z10" s="12">
        <v>0</v>
      </c>
      <c r="AA10" s="456">
        <v>5</v>
      </c>
      <c r="AB10" s="12">
        <v>0</v>
      </c>
      <c r="AC10" s="462">
        <v>0</v>
      </c>
      <c r="AD10" s="1"/>
      <c r="AE10" s="1"/>
    </row>
    <row r="11" spans="1:31" s="23" customFormat="1" ht="30" customHeight="1">
      <c r="A11" s="463">
        <v>2022</v>
      </c>
      <c r="B11" s="464">
        <f>SUM(C11:AB11)</f>
        <v>1576</v>
      </c>
      <c r="C11" s="465">
        <v>6</v>
      </c>
      <c r="D11" s="465">
        <v>567</v>
      </c>
      <c r="E11" s="465">
        <v>33</v>
      </c>
      <c r="F11" s="465">
        <v>811</v>
      </c>
      <c r="G11" s="466">
        <v>0</v>
      </c>
      <c r="H11" s="465">
        <v>89</v>
      </c>
      <c r="I11" s="465">
        <v>5</v>
      </c>
      <c r="J11" s="466">
        <v>0</v>
      </c>
      <c r="K11" s="465">
        <v>10</v>
      </c>
      <c r="L11" s="466">
        <v>0</v>
      </c>
      <c r="M11" s="466">
        <v>0</v>
      </c>
      <c r="N11" s="466">
        <v>0</v>
      </c>
      <c r="O11" s="465">
        <v>36</v>
      </c>
      <c r="P11" s="465">
        <v>2</v>
      </c>
      <c r="Q11" s="466">
        <v>0</v>
      </c>
      <c r="R11" s="466">
        <v>0</v>
      </c>
      <c r="S11" s="466">
        <v>0</v>
      </c>
      <c r="T11" s="466">
        <v>0</v>
      </c>
      <c r="U11" s="465">
        <v>1</v>
      </c>
      <c r="V11" s="465">
        <v>5</v>
      </c>
      <c r="W11" s="467">
        <v>4</v>
      </c>
      <c r="X11" s="466">
        <v>0</v>
      </c>
      <c r="Y11" s="466">
        <v>0</v>
      </c>
      <c r="Z11" s="466">
        <v>0</v>
      </c>
      <c r="AA11" s="467">
        <v>7</v>
      </c>
      <c r="AB11" s="466">
        <v>0</v>
      </c>
      <c r="AC11" s="468">
        <v>0</v>
      </c>
      <c r="AD11" s="1"/>
      <c r="AE11" s="1"/>
    </row>
    <row r="12" spans="1:31" s="38" customFormat="1" ht="30" customHeight="1">
      <c r="A12" s="4" t="s">
        <v>383</v>
      </c>
      <c r="Y12" s="39"/>
      <c r="Z12" s="39"/>
      <c r="AA12" s="39"/>
      <c r="AB12" s="39"/>
      <c r="AC12" s="40" t="s">
        <v>384</v>
      </c>
    </row>
    <row r="20" spans="2:2" ht="23.25" customHeight="1">
      <c r="B20" s="41"/>
    </row>
  </sheetData>
  <mergeCells count="24">
    <mergeCell ref="AB4:AB5"/>
    <mergeCell ref="AC4:AC5"/>
    <mergeCell ref="V4:V5"/>
    <mergeCell ref="W4:W5"/>
    <mergeCell ref="X4:X5"/>
    <mergeCell ref="Y4:Y5"/>
    <mergeCell ref="Z4:Z5"/>
    <mergeCell ref="AA4:AA5"/>
    <mergeCell ref="U4:U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P4"/>
    <mergeCell ref="Q4:S4"/>
    <mergeCell ref="T4:T5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14"/>
  <sheetViews>
    <sheetView workbookViewId="0">
      <selection activeCell="M12" sqref="M12"/>
    </sheetView>
  </sheetViews>
  <sheetFormatPr defaultRowHeight="24" customHeight="1"/>
  <cols>
    <col min="1" max="1" width="9.75" style="1" customWidth="1"/>
    <col min="2" max="3" width="22.125" style="1" customWidth="1"/>
    <col min="4" max="16384" width="9" style="1"/>
  </cols>
  <sheetData>
    <row r="2" spans="1:6" ht="24" customHeight="1">
      <c r="A2" s="544" t="s">
        <v>195</v>
      </c>
      <c r="B2" s="544"/>
      <c r="C2" s="544"/>
    </row>
    <row r="3" spans="1:6" ht="24" customHeight="1">
      <c r="A3" s="492" t="s">
        <v>196</v>
      </c>
      <c r="B3" s="492"/>
      <c r="C3" s="6" t="s">
        <v>197</v>
      </c>
    </row>
    <row r="4" spans="1:6" s="7" customFormat="1" ht="24" customHeight="1">
      <c r="A4" s="486" t="s">
        <v>198</v>
      </c>
      <c r="B4" s="542" t="s">
        <v>199</v>
      </c>
      <c r="C4" s="547" t="s">
        <v>200</v>
      </c>
    </row>
    <row r="5" spans="1:6" s="7" customFormat="1" ht="24" customHeight="1">
      <c r="A5" s="487"/>
      <c r="B5" s="545"/>
      <c r="C5" s="548"/>
    </row>
    <row r="6" spans="1:6" s="7" customFormat="1" ht="15.75" customHeight="1">
      <c r="A6" s="489"/>
      <c r="B6" s="546"/>
      <c r="C6" s="549"/>
    </row>
    <row r="7" spans="1:6" s="298" customFormat="1" ht="31.5" customHeight="1">
      <c r="A7" s="9">
        <v>2017</v>
      </c>
      <c r="B7" s="296">
        <v>4.72</v>
      </c>
      <c r="C7" s="297">
        <v>3.6309999999999998</v>
      </c>
    </row>
    <row r="8" spans="1:6" s="298" customFormat="1" ht="31.5" customHeight="1">
      <c r="A8" s="9">
        <v>2018</v>
      </c>
      <c r="B8" s="299">
        <v>3.6309999999999998</v>
      </c>
      <c r="C8" s="300">
        <v>3.8380000000000001</v>
      </c>
    </row>
    <row r="9" spans="1:6" s="298" customFormat="1" ht="31.5" customHeight="1">
      <c r="A9" s="15">
        <v>2019</v>
      </c>
      <c r="B9" s="299">
        <v>3.8380000000000001</v>
      </c>
      <c r="C9" s="301">
        <v>4.0090000000000003</v>
      </c>
    </row>
    <row r="10" spans="1:6" s="298" customFormat="1" ht="31.5" customHeight="1">
      <c r="A10" s="15">
        <v>2020</v>
      </c>
      <c r="B10" s="299">
        <v>4.0090000000000003</v>
      </c>
      <c r="C10" s="301">
        <v>9.77</v>
      </c>
    </row>
    <row r="11" spans="1:6" s="298" customFormat="1" ht="31.5" customHeight="1">
      <c r="A11" s="15">
        <v>2021</v>
      </c>
      <c r="B11" s="299">
        <v>3.6520000000000001</v>
      </c>
      <c r="C11" s="301">
        <v>3.74</v>
      </c>
    </row>
    <row r="12" spans="1:6" s="23" customFormat="1" ht="31.5" customHeight="1">
      <c r="A12" s="302">
        <v>2022</v>
      </c>
      <c r="B12" s="479">
        <v>3740</v>
      </c>
      <c r="C12" s="480">
        <v>2161</v>
      </c>
      <c r="E12" s="298"/>
      <c r="F12" s="298"/>
    </row>
    <row r="13" spans="1:6" s="38" customFormat="1" ht="31.5" customHeight="1">
      <c r="A13" s="37" t="s">
        <v>166</v>
      </c>
      <c r="C13" s="303" t="s">
        <v>167</v>
      </c>
      <c r="E13" s="298"/>
      <c r="F13" s="298"/>
    </row>
    <row r="14" spans="1:6" s="38" customFormat="1" ht="24" customHeight="1">
      <c r="A14" s="4"/>
    </row>
  </sheetData>
  <mergeCells count="5">
    <mergeCell ref="A2:C2"/>
    <mergeCell ref="A3:B3"/>
    <mergeCell ref="A4:A6"/>
    <mergeCell ref="B4:B6"/>
    <mergeCell ref="C4:C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C18"/>
  <sheetViews>
    <sheetView workbookViewId="0">
      <selection activeCell="X11" sqref="X11"/>
    </sheetView>
  </sheetViews>
  <sheetFormatPr defaultRowHeight="20.25" customHeight="1"/>
  <cols>
    <col min="1" max="1" width="9.625" style="1" customWidth="1"/>
    <col min="2" max="2" width="8.875" style="1" customWidth="1"/>
    <col min="3" max="3" width="8.5" style="1" customWidth="1"/>
    <col min="4" max="8" width="7.375" style="1" customWidth="1"/>
    <col min="9" max="21" width="6" style="1" customWidth="1"/>
    <col min="22" max="16384" width="9" style="1"/>
  </cols>
  <sheetData>
    <row r="2" spans="1:29" ht="28.5" customHeight="1">
      <c r="A2" s="2" t="s">
        <v>31</v>
      </c>
      <c r="B2" s="2"/>
      <c r="C2" s="2"/>
      <c r="D2" s="2"/>
      <c r="E2" s="2"/>
      <c r="F2" s="2"/>
      <c r="G2" s="2"/>
      <c r="H2" s="2"/>
    </row>
    <row r="3" spans="1:29" ht="24.75" customHeight="1">
      <c r="A3" s="4" t="s">
        <v>32</v>
      </c>
      <c r="U3" s="6" t="s">
        <v>33</v>
      </c>
    </row>
    <row r="4" spans="1:29" s="7" customFormat="1" ht="36.75" customHeight="1">
      <c r="A4" s="42" t="s">
        <v>34</v>
      </c>
      <c r="B4" s="43" t="s">
        <v>35</v>
      </c>
      <c r="C4" s="44" t="s">
        <v>36</v>
      </c>
      <c r="D4" s="45" t="s">
        <v>37</v>
      </c>
      <c r="E4" s="45" t="s">
        <v>38</v>
      </c>
      <c r="F4" s="45" t="s">
        <v>39</v>
      </c>
      <c r="G4" s="45" t="s">
        <v>40</v>
      </c>
      <c r="H4" s="45" t="s">
        <v>41</v>
      </c>
      <c r="I4" s="44">
        <v>2010</v>
      </c>
      <c r="J4" s="44">
        <v>2011</v>
      </c>
      <c r="K4" s="44">
        <v>2012</v>
      </c>
      <c r="L4" s="44">
        <v>2013</v>
      </c>
      <c r="M4" s="44">
        <v>2014</v>
      </c>
      <c r="N4" s="44">
        <v>2015</v>
      </c>
      <c r="O4" s="44">
        <v>2016</v>
      </c>
      <c r="P4" s="44">
        <v>2017</v>
      </c>
      <c r="Q4" s="46">
        <v>2018</v>
      </c>
      <c r="R4" s="46">
        <v>2019</v>
      </c>
      <c r="S4" s="46">
        <v>2020</v>
      </c>
      <c r="T4" s="46">
        <v>2021</v>
      </c>
      <c r="U4" s="87">
        <v>2022</v>
      </c>
    </row>
    <row r="5" spans="1:29" s="54" customFormat="1" ht="32.25" customHeight="1">
      <c r="A5" s="47">
        <v>2017</v>
      </c>
      <c r="B5" s="48">
        <v>21899</v>
      </c>
      <c r="C5" s="49">
        <v>4589</v>
      </c>
      <c r="D5" s="50">
        <v>2330</v>
      </c>
      <c r="E5" s="50">
        <v>2584</v>
      </c>
      <c r="F5" s="50">
        <v>3392</v>
      </c>
      <c r="G5" s="50">
        <v>3705</v>
      </c>
      <c r="H5" s="50">
        <v>3265</v>
      </c>
      <c r="I5" s="51">
        <v>293</v>
      </c>
      <c r="J5" s="51">
        <v>111</v>
      </c>
      <c r="K5" s="52">
        <v>168</v>
      </c>
      <c r="L5" s="52">
        <v>210</v>
      </c>
      <c r="M5" s="52">
        <v>324</v>
      </c>
      <c r="N5" s="52">
        <v>341</v>
      </c>
      <c r="O5" s="52">
        <v>299</v>
      </c>
      <c r="P5" s="52">
        <v>288</v>
      </c>
      <c r="Q5" s="52"/>
      <c r="R5" s="472"/>
      <c r="S5" s="472"/>
      <c r="T5" s="472"/>
      <c r="U5" s="473"/>
    </row>
    <row r="6" spans="1:29" s="54" customFormat="1" ht="32.25" customHeight="1">
      <c r="A6" s="47">
        <v>2018</v>
      </c>
      <c r="B6" s="48">
        <v>22089</v>
      </c>
      <c r="C6" s="49">
        <v>4589</v>
      </c>
      <c r="D6" s="50">
        <v>2330</v>
      </c>
      <c r="E6" s="50">
        <v>2584</v>
      </c>
      <c r="F6" s="50">
        <v>3392</v>
      </c>
      <c r="G6" s="50">
        <v>3705</v>
      </c>
      <c r="H6" s="50">
        <v>3265</v>
      </c>
      <c r="I6" s="51">
        <v>293</v>
      </c>
      <c r="J6" s="51">
        <v>111</v>
      </c>
      <c r="K6" s="52">
        <v>168</v>
      </c>
      <c r="L6" s="52">
        <v>210</v>
      </c>
      <c r="M6" s="52">
        <v>324</v>
      </c>
      <c r="N6" s="52">
        <v>341</v>
      </c>
      <c r="O6" s="52">
        <v>299</v>
      </c>
      <c r="P6" s="52">
        <v>288</v>
      </c>
      <c r="Q6" s="52">
        <v>190</v>
      </c>
      <c r="R6" s="52"/>
      <c r="S6" s="52"/>
      <c r="T6" s="52"/>
      <c r="U6" s="53"/>
    </row>
    <row r="7" spans="1:29" s="54" customFormat="1" ht="32.25" customHeight="1">
      <c r="A7" s="47">
        <v>2019</v>
      </c>
      <c r="B7" s="16">
        <v>22238</v>
      </c>
      <c r="C7" s="55">
        <v>4589</v>
      </c>
      <c r="D7" s="55">
        <v>2330</v>
      </c>
      <c r="E7" s="55">
        <v>2584</v>
      </c>
      <c r="F7" s="55">
        <v>3392</v>
      </c>
      <c r="G7" s="55">
        <v>3705</v>
      </c>
      <c r="H7" s="50">
        <v>3265</v>
      </c>
      <c r="I7" s="55">
        <v>293</v>
      </c>
      <c r="J7" s="55">
        <v>111</v>
      </c>
      <c r="K7" s="55">
        <v>168</v>
      </c>
      <c r="L7" s="55">
        <v>210</v>
      </c>
      <c r="M7" s="55">
        <v>324</v>
      </c>
      <c r="N7" s="55">
        <v>341</v>
      </c>
      <c r="O7" s="55">
        <v>299</v>
      </c>
      <c r="P7" s="55">
        <v>288</v>
      </c>
      <c r="Q7" s="56">
        <v>190</v>
      </c>
      <c r="R7" s="55">
        <v>149</v>
      </c>
      <c r="S7" s="55"/>
      <c r="T7" s="57"/>
      <c r="U7" s="58"/>
    </row>
    <row r="8" spans="1:29" s="54" customFormat="1" ht="32.25" customHeight="1">
      <c r="A8" s="47">
        <v>2020</v>
      </c>
      <c r="B8" s="16">
        <v>22431</v>
      </c>
      <c r="C8" s="55">
        <v>4589</v>
      </c>
      <c r="D8" s="55">
        <v>2330</v>
      </c>
      <c r="E8" s="55">
        <v>2584</v>
      </c>
      <c r="F8" s="55">
        <v>3392</v>
      </c>
      <c r="G8" s="55">
        <v>3705</v>
      </c>
      <c r="H8" s="50">
        <v>3265</v>
      </c>
      <c r="I8" s="55">
        <v>293</v>
      </c>
      <c r="J8" s="55">
        <v>111</v>
      </c>
      <c r="K8" s="55">
        <v>168</v>
      </c>
      <c r="L8" s="55">
        <v>210</v>
      </c>
      <c r="M8" s="55">
        <v>324</v>
      </c>
      <c r="N8" s="55">
        <v>341</v>
      </c>
      <c r="O8" s="55">
        <v>299</v>
      </c>
      <c r="P8" s="55">
        <v>288</v>
      </c>
      <c r="Q8" s="56">
        <v>190</v>
      </c>
      <c r="R8" s="55">
        <v>149</v>
      </c>
      <c r="S8" s="55">
        <v>193</v>
      </c>
      <c r="T8" s="57"/>
      <c r="U8" s="58"/>
    </row>
    <row r="9" spans="1:29" s="54" customFormat="1" ht="32.25" customHeight="1">
      <c r="A9" s="47">
        <v>2021</v>
      </c>
      <c r="B9" s="59">
        <f>SUM(C9:U9)</f>
        <v>22647</v>
      </c>
      <c r="C9" s="60">
        <v>4589</v>
      </c>
      <c r="D9" s="60">
        <v>2330</v>
      </c>
      <c r="E9" s="60">
        <v>2584</v>
      </c>
      <c r="F9" s="60">
        <v>3392</v>
      </c>
      <c r="G9" s="60">
        <v>3705</v>
      </c>
      <c r="H9" s="60">
        <v>3265</v>
      </c>
      <c r="I9" s="60">
        <v>293</v>
      </c>
      <c r="J9" s="60">
        <v>111</v>
      </c>
      <c r="K9" s="60">
        <v>168</v>
      </c>
      <c r="L9" s="60">
        <v>210</v>
      </c>
      <c r="M9" s="60">
        <v>324</v>
      </c>
      <c r="N9" s="60">
        <v>341</v>
      </c>
      <c r="O9" s="60">
        <v>299</v>
      </c>
      <c r="P9" s="60">
        <v>288</v>
      </c>
      <c r="Q9" s="61">
        <v>190</v>
      </c>
      <c r="R9" s="60">
        <v>149</v>
      </c>
      <c r="S9" s="60">
        <v>193</v>
      </c>
      <c r="T9" s="60">
        <v>216</v>
      </c>
      <c r="U9" s="62"/>
      <c r="AA9" s="474"/>
    </row>
    <row r="10" spans="1:29" s="68" customFormat="1" ht="32.25" customHeight="1">
      <c r="A10" s="63">
        <v>2022</v>
      </c>
      <c r="B10" s="20">
        <f>SUM(C10:U10)</f>
        <v>22858</v>
      </c>
      <c r="C10" s="64">
        <v>4589</v>
      </c>
      <c r="D10" s="64">
        <v>2330</v>
      </c>
      <c r="E10" s="64">
        <v>2584</v>
      </c>
      <c r="F10" s="64">
        <v>3392</v>
      </c>
      <c r="G10" s="64">
        <v>3705</v>
      </c>
      <c r="H10" s="64">
        <v>3265</v>
      </c>
      <c r="I10" s="64">
        <v>293</v>
      </c>
      <c r="J10" s="64">
        <v>111</v>
      </c>
      <c r="K10" s="64">
        <v>168</v>
      </c>
      <c r="L10" s="64">
        <v>210</v>
      </c>
      <c r="M10" s="64">
        <v>324</v>
      </c>
      <c r="N10" s="64">
        <v>341</v>
      </c>
      <c r="O10" s="64">
        <v>299</v>
      </c>
      <c r="P10" s="64">
        <v>288</v>
      </c>
      <c r="Q10" s="65">
        <v>190</v>
      </c>
      <c r="R10" s="66">
        <f t="shared" ref="R10:U10" si="0">SUM(R11:R15)</f>
        <v>149</v>
      </c>
      <c r="S10" s="66">
        <v>193</v>
      </c>
      <c r="T10" s="66">
        <v>216</v>
      </c>
      <c r="U10" s="67">
        <f t="shared" si="0"/>
        <v>211</v>
      </c>
      <c r="W10" s="69"/>
    </row>
    <row r="11" spans="1:29" ht="32.25" customHeight="1">
      <c r="A11" s="70" t="s">
        <v>42</v>
      </c>
      <c r="B11" s="71">
        <f>SUM(C11:U11)</f>
        <v>22675</v>
      </c>
      <c r="C11" s="72">
        <v>4589</v>
      </c>
      <c r="D11" s="72">
        <v>2330</v>
      </c>
      <c r="E11" s="72">
        <v>2584</v>
      </c>
      <c r="F11" s="72">
        <v>3359</v>
      </c>
      <c r="G11" s="72">
        <v>3686</v>
      </c>
      <c r="H11" s="72">
        <v>3238</v>
      </c>
      <c r="I11" s="73">
        <v>293</v>
      </c>
      <c r="J11" s="73">
        <v>111</v>
      </c>
      <c r="K11" s="73">
        <v>168</v>
      </c>
      <c r="L11" s="73">
        <v>181</v>
      </c>
      <c r="M11" s="73">
        <v>324</v>
      </c>
      <c r="N11" s="73">
        <v>341</v>
      </c>
      <c r="O11" s="73">
        <v>289</v>
      </c>
      <c r="P11" s="73">
        <v>288</v>
      </c>
      <c r="Q11" s="72">
        <v>156</v>
      </c>
      <c r="R11" s="72">
        <v>136</v>
      </c>
      <c r="S11" s="72">
        <v>193</v>
      </c>
      <c r="T11" s="72">
        <v>200</v>
      </c>
      <c r="U11" s="74">
        <v>209</v>
      </c>
      <c r="W11" s="69"/>
    </row>
    <row r="12" spans="1:29" ht="32.25" customHeight="1">
      <c r="A12" s="70" t="s">
        <v>43</v>
      </c>
      <c r="B12" s="71">
        <f t="shared" ref="B12:B14" si="1">SUM(C12:U12)</f>
        <v>19</v>
      </c>
      <c r="C12" s="72">
        <v>0</v>
      </c>
      <c r="D12" s="72">
        <v>0</v>
      </c>
      <c r="E12" s="72">
        <v>0</v>
      </c>
      <c r="F12" s="72">
        <v>0</v>
      </c>
      <c r="G12" s="72">
        <v>19</v>
      </c>
      <c r="H12" s="72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2">
        <v>0</v>
      </c>
      <c r="R12" s="72">
        <v>0</v>
      </c>
      <c r="S12" s="72">
        <v>0</v>
      </c>
      <c r="T12" s="72">
        <v>0</v>
      </c>
      <c r="U12" s="74">
        <v>0</v>
      </c>
      <c r="W12" s="69"/>
    </row>
    <row r="13" spans="1:29" s="75" customFormat="1" ht="32.25" customHeight="1">
      <c r="A13" s="70" t="s">
        <v>44</v>
      </c>
      <c r="B13" s="71">
        <f t="shared" si="1"/>
        <v>69</v>
      </c>
      <c r="C13" s="72">
        <v>0</v>
      </c>
      <c r="D13" s="72">
        <v>0</v>
      </c>
      <c r="E13" s="72">
        <v>0</v>
      </c>
      <c r="F13" s="72">
        <v>15</v>
      </c>
      <c r="G13" s="72">
        <v>0</v>
      </c>
      <c r="H13" s="72">
        <v>17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2">
        <v>34</v>
      </c>
      <c r="R13" s="72">
        <v>3</v>
      </c>
      <c r="S13" s="72">
        <v>0</v>
      </c>
      <c r="T13" s="72">
        <v>0</v>
      </c>
      <c r="U13" s="74" t="s">
        <v>45</v>
      </c>
      <c r="W13" s="69"/>
      <c r="AC13" s="41"/>
    </row>
    <row r="14" spans="1:29" s="75" customFormat="1" ht="32.25" customHeight="1">
      <c r="A14" s="70" t="s">
        <v>46</v>
      </c>
      <c r="B14" s="71">
        <f t="shared" si="1"/>
        <v>95</v>
      </c>
      <c r="C14" s="72">
        <v>0</v>
      </c>
      <c r="D14" s="72">
        <v>0</v>
      </c>
      <c r="E14" s="72">
        <v>0</v>
      </c>
      <c r="F14" s="72">
        <v>18</v>
      </c>
      <c r="G14" s="72">
        <v>0</v>
      </c>
      <c r="H14" s="72">
        <v>10</v>
      </c>
      <c r="I14" s="73">
        <v>0</v>
      </c>
      <c r="J14" s="73">
        <v>0</v>
      </c>
      <c r="K14" s="73">
        <v>0</v>
      </c>
      <c r="L14" s="73">
        <v>29</v>
      </c>
      <c r="M14" s="73">
        <v>0</v>
      </c>
      <c r="N14" s="73">
        <v>0</v>
      </c>
      <c r="O14" s="73">
        <v>10</v>
      </c>
      <c r="P14" s="73">
        <v>0</v>
      </c>
      <c r="Q14" s="72">
        <v>0</v>
      </c>
      <c r="R14" s="72">
        <v>10</v>
      </c>
      <c r="S14" s="72">
        <v>0</v>
      </c>
      <c r="T14" s="72">
        <v>16</v>
      </c>
      <c r="U14" s="74">
        <v>2</v>
      </c>
      <c r="W14" s="69"/>
    </row>
    <row r="15" spans="1:29" s="75" customFormat="1" ht="32.25" customHeight="1">
      <c r="A15" s="76" t="s">
        <v>47</v>
      </c>
      <c r="B15" s="77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8">
        <v>0</v>
      </c>
      <c r="R15" s="78">
        <v>0</v>
      </c>
      <c r="S15" s="78">
        <v>0</v>
      </c>
      <c r="T15" s="80"/>
      <c r="U15" s="81">
        <v>0</v>
      </c>
      <c r="W15" s="69"/>
    </row>
    <row r="16" spans="1:29" s="38" customFormat="1" ht="32.25" customHeight="1">
      <c r="A16" s="37" t="s">
        <v>48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 t="s">
        <v>49</v>
      </c>
    </row>
    <row r="17" spans="1:21" ht="30.75" customHeight="1">
      <c r="A17" s="82" t="s">
        <v>50</v>
      </c>
      <c r="B17" s="82"/>
      <c r="C17" s="82"/>
      <c r="D17" s="82"/>
      <c r="E17" s="82"/>
      <c r="F17" s="82"/>
      <c r="G17" s="83"/>
      <c r="H17" s="83"/>
    </row>
    <row r="18" spans="1:21" ht="20.25" customHeight="1">
      <c r="A18" s="82" t="s">
        <v>51</v>
      </c>
      <c r="B18" s="82"/>
      <c r="C18" s="82"/>
      <c r="D18" s="82"/>
      <c r="E18" s="82"/>
      <c r="F18" s="82"/>
      <c r="G18" s="83"/>
      <c r="H18" s="8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64"/>
  <sheetViews>
    <sheetView topLeftCell="A34" zoomScale="82" zoomScaleNormal="82" workbookViewId="0">
      <selection activeCell="I72" sqref="I72"/>
    </sheetView>
  </sheetViews>
  <sheetFormatPr defaultRowHeight="16.5"/>
  <cols>
    <col min="1" max="1" width="4.125" style="85" customWidth="1"/>
    <col min="2" max="2" width="11.625" style="85" customWidth="1"/>
    <col min="3" max="3" width="10.125" style="85" customWidth="1"/>
    <col min="4" max="4" width="10.375" style="85" customWidth="1"/>
    <col min="5" max="5" width="10.875" style="85" customWidth="1"/>
    <col min="6" max="6" width="7.625" style="85" customWidth="1"/>
    <col min="7" max="7" width="7.75" style="85" customWidth="1"/>
    <col min="8" max="8" width="8.625" style="85" customWidth="1"/>
    <col min="9" max="9" width="7.625" style="85" customWidth="1"/>
    <col min="10" max="13" width="10.875" style="85" customWidth="1"/>
    <col min="14" max="19" width="8.5" style="85" customWidth="1"/>
    <col min="20" max="20" width="7.625" style="85" customWidth="1"/>
    <col min="21" max="23" width="7.125" style="85" customWidth="1"/>
    <col min="24" max="24" width="9.375" style="85" customWidth="1"/>
    <col min="25" max="25" width="8" style="85" customWidth="1"/>
    <col min="26" max="26" width="8.5" style="85" customWidth="1"/>
    <col min="27" max="27" width="7.625" style="85" customWidth="1"/>
    <col min="28" max="30" width="7.125" style="85" customWidth="1"/>
    <col min="31" max="16384" width="9" style="85"/>
  </cols>
  <sheetData>
    <row r="1" spans="1:32" s="84" customFormat="1"/>
    <row r="2" spans="1:32" ht="22.5" customHeight="1">
      <c r="A2" s="491" t="s">
        <v>52</v>
      </c>
      <c r="B2" s="491"/>
      <c r="C2" s="491"/>
      <c r="D2" s="491"/>
      <c r="E2" s="491"/>
      <c r="F2" s="491"/>
      <c r="G2" s="491"/>
      <c r="H2" s="491"/>
      <c r="I2" s="491"/>
      <c r="J2" s="491"/>
      <c r="K2" s="3"/>
      <c r="L2" s="3"/>
      <c r="M2" s="3"/>
    </row>
    <row r="3" spans="1:32" s="84" customFormat="1">
      <c r="A3" s="492" t="s">
        <v>53</v>
      </c>
      <c r="B3" s="492"/>
      <c r="C3" s="1"/>
      <c r="D3" s="1"/>
      <c r="E3" s="1"/>
      <c r="F3" s="1"/>
      <c r="G3" s="1"/>
      <c r="H3" s="1"/>
      <c r="I3" s="1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493" t="s">
        <v>54</v>
      </c>
      <c r="AB3" s="493"/>
      <c r="AC3" s="493"/>
      <c r="AD3" s="493"/>
    </row>
    <row r="4" spans="1:32" ht="27" customHeight="1">
      <c r="A4" s="494" t="s">
        <v>55</v>
      </c>
      <c r="B4" s="495"/>
      <c r="C4" s="496" t="s">
        <v>56</v>
      </c>
      <c r="D4" s="496"/>
      <c r="E4" s="496"/>
      <c r="F4" s="496"/>
      <c r="G4" s="496"/>
      <c r="H4" s="496"/>
      <c r="I4" s="496"/>
      <c r="J4" s="496" t="s">
        <v>57</v>
      </c>
      <c r="K4" s="496"/>
      <c r="L4" s="496"/>
      <c r="M4" s="496"/>
      <c r="N4" s="496"/>
      <c r="O4" s="496"/>
      <c r="P4" s="496"/>
      <c r="Q4" s="496" t="s">
        <v>58</v>
      </c>
      <c r="R4" s="496"/>
      <c r="S4" s="496"/>
      <c r="T4" s="496"/>
      <c r="U4" s="496"/>
      <c r="V4" s="496"/>
      <c r="W4" s="496"/>
      <c r="X4" s="496" t="s">
        <v>59</v>
      </c>
      <c r="Y4" s="496"/>
      <c r="Z4" s="496"/>
      <c r="AA4" s="496"/>
      <c r="AB4" s="496"/>
      <c r="AC4" s="496"/>
      <c r="AD4" s="496"/>
    </row>
    <row r="5" spans="1:32" ht="48" customHeight="1">
      <c r="A5" s="494"/>
      <c r="B5" s="495"/>
      <c r="C5" s="43" t="s">
        <v>60</v>
      </c>
      <c r="D5" s="43" t="s">
        <v>61</v>
      </c>
      <c r="E5" s="43" t="s">
        <v>62</v>
      </c>
      <c r="F5" s="43" t="s">
        <v>63</v>
      </c>
      <c r="G5" s="88" t="s">
        <v>64</v>
      </c>
      <c r="H5" s="43" t="s">
        <v>65</v>
      </c>
      <c r="I5" s="43" t="s">
        <v>66</v>
      </c>
      <c r="J5" s="43" t="s">
        <v>60</v>
      </c>
      <c r="K5" s="43" t="s">
        <v>61</v>
      </c>
      <c r="L5" s="43" t="s">
        <v>67</v>
      </c>
      <c r="M5" s="43" t="s">
        <v>63</v>
      </c>
      <c r="N5" s="88" t="s">
        <v>68</v>
      </c>
      <c r="O5" s="43" t="s">
        <v>65</v>
      </c>
      <c r="P5" s="43" t="s">
        <v>69</v>
      </c>
      <c r="Q5" s="43" t="s">
        <v>70</v>
      </c>
      <c r="R5" s="43" t="s">
        <v>61</v>
      </c>
      <c r="S5" s="43" t="s">
        <v>67</v>
      </c>
      <c r="T5" s="43" t="s">
        <v>71</v>
      </c>
      <c r="U5" s="88" t="s">
        <v>68</v>
      </c>
      <c r="V5" s="43" t="s">
        <v>72</v>
      </c>
      <c r="W5" s="43" t="s">
        <v>66</v>
      </c>
      <c r="X5" s="43" t="s">
        <v>60</v>
      </c>
      <c r="Y5" s="43" t="s">
        <v>73</v>
      </c>
      <c r="Z5" s="43" t="s">
        <v>67</v>
      </c>
      <c r="AA5" s="43" t="s">
        <v>74</v>
      </c>
      <c r="AB5" s="88" t="s">
        <v>75</v>
      </c>
      <c r="AC5" s="43" t="s">
        <v>65</v>
      </c>
      <c r="AD5" s="43" t="s">
        <v>69</v>
      </c>
    </row>
    <row r="6" spans="1:32" s="94" customFormat="1" ht="20.100000000000001" customHeight="1">
      <c r="A6" s="498" t="s">
        <v>76</v>
      </c>
      <c r="B6" s="89" t="s">
        <v>77</v>
      </c>
      <c r="C6" s="90">
        <v>515</v>
      </c>
      <c r="D6" s="91">
        <v>108</v>
      </c>
      <c r="E6" s="91">
        <v>356</v>
      </c>
      <c r="F6" s="91">
        <v>36</v>
      </c>
      <c r="G6" s="91">
        <v>1</v>
      </c>
      <c r="H6" s="91">
        <v>12</v>
      </c>
      <c r="I6" s="92">
        <v>2</v>
      </c>
      <c r="J6" s="91">
        <v>370</v>
      </c>
      <c r="K6" s="91">
        <v>90</v>
      </c>
      <c r="L6" s="91">
        <v>250</v>
      </c>
      <c r="M6" s="91">
        <v>19</v>
      </c>
      <c r="N6" s="91">
        <v>0</v>
      </c>
      <c r="O6" s="91">
        <v>11</v>
      </c>
      <c r="P6" s="91">
        <v>0</v>
      </c>
      <c r="Q6" s="91">
        <v>125</v>
      </c>
      <c r="R6" s="91">
        <v>13</v>
      </c>
      <c r="S6" s="91">
        <v>102</v>
      </c>
      <c r="T6" s="91">
        <v>8</v>
      </c>
      <c r="U6" s="91">
        <v>1</v>
      </c>
      <c r="V6" s="91">
        <v>0</v>
      </c>
      <c r="W6" s="91">
        <v>1</v>
      </c>
      <c r="X6" s="91">
        <v>20</v>
      </c>
      <c r="Y6" s="91">
        <v>5</v>
      </c>
      <c r="Z6" s="91">
        <v>4</v>
      </c>
      <c r="AA6" s="91">
        <v>9</v>
      </c>
      <c r="AB6" s="91">
        <v>0</v>
      </c>
      <c r="AC6" s="91">
        <v>1</v>
      </c>
      <c r="AD6" s="93">
        <v>1</v>
      </c>
      <c r="AF6" s="95"/>
    </row>
    <row r="7" spans="1:32" s="94" customFormat="1" ht="20.100000000000001" customHeight="1">
      <c r="A7" s="499"/>
      <c r="B7" s="89" t="s">
        <v>78</v>
      </c>
      <c r="C7" s="16">
        <v>196</v>
      </c>
      <c r="D7" s="17">
        <v>59</v>
      </c>
      <c r="E7" s="17">
        <v>111</v>
      </c>
      <c r="F7" s="17">
        <v>18</v>
      </c>
      <c r="G7" s="17">
        <v>0</v>
      </c>
      <c r="H7" s="17">
        <v>7</v>
      </c>
      <c r="I7" s="17">
        <v>1</v>
      </c>
      <c r="J7" s="17">
        <v>178</v>
      </c>
      <c r="K7" s="17">
        <v>56</v>
      </c>
      <c r="L7" s="17">
        <v>102</v>
      </c>
      <c r="M7" s="17">
        <v>13</v>
      </c>
      <c r="N7" s="17">
        <v>0</v>
      </c>
      <c r="O7" s="17">
        <v>7</v>
      </c>
      <c r="P7" s="17">
        <v>0</v>
      </c>
      <c r="Q7" s="17">
        <v>15</v>
      </c>
      <c r="R7" s="17">
        <v>2</v>
      </c>
      <c r="S7" s="17">
        <v>9</v>
      </c>
      <c r="T7" s="17">
        <v>3</v>
      </c>
      <c r="U7" s="17">
        <v>0</v>
      </c>
      <c r="V7" s="17">
        <v>0</v>
      </c>
      <c r="W7" s="96">
        <v>1</v>
      </c>
      <c r="X7" s="97">
        <v>3</v>
      </c>
      <c r="Y7" s="97">
        <v>1</v>
      </c>
      <c r="Z7" s="97">
        <v>0</v>
      </c>
      <c r="AA7" s="97">
        <v>2</v>
      </c>
      <c r="AB7" s="17">
        <v>0</v>
      </c>
      <c r="AC7" s="17">
        <v>0</v>
      </c>
      <c r="AD7" s="98">
        <v>0</v>
      </c>
      <c r="AF7" s="95"/>
    </row>
    <row r="8" spans="1:32" s="94" customFormat="1" ht="20.100000000000001" customHeight="1">
      <c r="A8" s="499"/>
      <c r="B8" s="89" t="s">
        <v>79</v>
      </c>
      <c r="C8" s="16">
        <v>113</v>
      </c>
      <c r="D8" s="17">
        <v>33</v>
      </c>
      <c r="E8" s="17">
        <v>66</v>
      </c>
      <c r="F8" s="17">
        <v>10</v>
      </c>
      <c r="G8" s="17">
        <v>0</v>
      </c>
      <c r="H8" s="17">
        <v>3</v>
      </c>
      <c r="I8" s="17">
        <v>1</v>
      </c>
      <c r="J8" s="17">
        <v>73</v>
      </c>
      <c r="K8" s="17">
        <v>22</v>
      </c>
      <c r="L8" s="17">
        <v>46</v>
      </c>
      <c r="M8" s="17">
        <v>3</v>
      </c>
      <c r="N8" s="17">
        <v>0</v>
      </c>
      <c r="O8" s="17">
        <v>2</v>
      </c>
      <c r="P8" s="17">
        <v>0</v>
      </c>
      <c r="Q8" s="17">
        <v>24</v>
      </c>
      <c r="R8" s="17">
        <v>8</v>
      </c>
      <c r="S8" s="17">
        <v>16</v>
      </c>
      <c r="T8" s="17">
        <v>0</v>
      </c>
      <c r="U8" s="17">
        <v>0</v>
      </c>
      <c r="V8" s="17">
        <v>0</v>
      </c>
      <c r="W8" s="96">
        <v>0</v>
      </c>
      <c r="X8" s="97">
        <v>16</v>
      </c>
      <c r="Y8" s="97">
        <v>3</v>
      </c>
      <c r="Z8" s="97">
        <v>4</v>
      </c>
      <c r="AA8" s="97">
        <v>7</v>
      </c>
      <c r="AB8" s="17">
        <v>0</v>
      </c>
      <c r="AC8" s="17">
        <v>1</v>
      </c>
      <c r="AD8" s="98">
        <v>1</v>
      </c>
      <c r="AF8" s="95"/>
    </row>
    <row r="9" spans="1:32" s="94" customFormat="1" ht="20.100000000000001" customHeight="1">
      <c r="A9" s="499"/>
      <c r="B9" s="89" t="s">
        <v>80</v>
      </c>
      <c r="C9" s="16">
        <v>81</v>
      </c>
      <c r="D9" s="17">
        <v>0</v>
      </c>
      <c r="E9" s="17">
        <v>81</v>
      </c>
      <c r="F9" s="17">
        <v>0</v>
      </c>
      <c r="G9" s="17">
        <v>0</v>
      </c>
      <c r="H9" s="17">
        <v>0</v>
      </c>
      <c r="I9" s="17">
        <v>0</v>
      </c>
      <c r="J9" s="17">
        <v>48</v>
      </c>
      <c r="K9" s="17">
        <v>0</v>
      </c>
      <c r="L9" s="17">
        <v>48</v>
      </c>
      <c r="M9" s="17">
        <v>0</v>
      </c>
      <c r="N9" s="17">
        <v>0</v>
      </c>
      <c r="O9" s="17">
        <v>0</v>
      </c>
      <c r="P9" s="17">
        <v>0</v>
      </c>
      <c r="Q9" s="17">
        <v>33</v>
      </c>
      <c r="R9" s="17">
        <v>0</v>
      </c>
      <c r="S9" s="17">
        <v>33</v>
      </c>
      <c r="T9" s="17">
        <v>0</v>
      </c>
      <c r="U9" s="17">
        <v>0</v>
      </c>
      <c r="V9" s="17">
        <v>0</v>
      </c>
      <c r="W9" s="96">
        <v>0</v>
      </c>
      <c r="X9" s="97">
        <v>0</v>
      </c>
      <c r="Y9" s="97">
        <v>0</v>
      </c>
      <c r="Z9" s="97">
        <v>0</v>
      </c>
      <c r="AA9" s="97">
        <v>0</v>
      </c>
      <c r="AB9" s="17">
        <v>0</v>
      </c>
      <c r="AC9" s="17">
        <v>0</v>
      </c>
      <c r="AD9" s="98">
        <v>0</v>
      </c>
      <c r="AF9" s="95"/>
    </row>
    <row r="10" spans="1:32" s="94" customFormat="1" ht="20.100000000000001" customHeight="1">
      <c r="A10" s="499"/>
      <c r="B10" s="99" t="s">
        <v>81</v>
      </c>
      <c r="C10" s="16">
        <v>20</v>
      </c>
      <c r="D10" s="17">
        <v>2</v>
      </c>
      <c r="E10" s="17">
        <v>16</v>
      </c>
      <c r="F10" s="17">
        <v>2</v>
      </c>
      <c r="G10" s="17">
        <v>0</v>
      </c>
      <c r="H10" s="17">
        <v>0</v>
      </c>
      <c r="I10" s="17">
        <v>0</v>
      </c>
      <c r="J10" s="17">
        <v>8</v>
      </c>
      <c r="K10" s="17">
        <v>2</v>
      </c>
      <c r="L10" s="17">
        <v>6</v>
      </c>
      <c r="M10" s="17">
        <v>0</v>
      </c>
      <c r="N10" s="17">
        <v>0</v>
      </c>
      <c r="O10" s="17">
        <v>0</v>
      </c>
      <c r="P10" s="17">
        <v>0</v>
      </c>
      <c r="Q10" s="17">
        <v>12</v>
      </c>
      <c r="R10" s="17">
        <v>0</v>
      </c>
      <c r="S10" s="17">
        <v>10</v>
      </c>
      <c r="T10" s="17">
        <v>2</v>
      </c>
      <c r="U10" s="17">
        <v>0</v>
      </c>
      <c r="V10" s="17">
        <v>0</v>
      </c>
      <c r="W10" s="96">
        <v>0</v>
      </c>
      <c r="X10" s="97">
        <v>0</v>
      </c>
      <c r="Y10" s="97">
        <v>0</v>
      </c>
      <c r="Z10" s="97">
        <v>0</v>
      </c>
      <c r="AA10" s="97">
        <v>0</v>
      </c>
      <c r="AB10" s="17">
        <v>0</v>
      </c>
      <c r="AC10" s="17">
        <v>0</v>
      </c>
      <c r="AD10" s="98">
        <v>0</v>
      </c>
      <c r="AF10" s="95"/>
    </row>
    <row r="11" spans="1:32" s="94" customFormat="1" ht="20.100000000000001" customHeight="1">
      <c r="A11" s="499"/>
      <c r="B11" s="100" t="s">
        <v>82</v>
      </c>
      <c r="C11" s="16">
        <v>17</v>
      </c>
      <c r="D11" s="17">
        <v>9</v>
      </c>
      <c r="E11" s="17">
        <v>7</v>
      </c>
      <c r="F11" s="17">
        <v>1</v>
      </c>
      <c r="G11" s="17">
        <v>0</v>
      </c>
      <c r="H11" s="17">
        <v>0</v>
      </c>
      <c r="I11" s="17">
        <v>0</v>
      </c>
      <c r="J11" s="17">
        <v>11</v>
      </c>
      <c r="K11" s="101">
        <v>6</v>
      </c>
      <c r="L11" s="101">
        <v>5</v>
      </c>
      <c r="M11" s="101">
        <v>0</v>
      </c>
      <c r="N11" s="101">
        <v>0</v>
      </c>
      <c r="O11" s="101">
        <v>0</v>
      </c>
      <c r="P11" s="101">
        <v>0</v>
      </c>
      <c r="Q11" s="17">
        <v>5</v>
      </c>
      <c r="R11" s="101">
        <v>2</v>
      </c>
      <c r="S11" s="101">
        <v>2</v>
      </c>
      <c r="T11" s="101">
        <v>1</v>
      </c>
      <c r="U11" s="101">
        <v>0</v>
      </c>
      <c r="V11" s="101">
        <v>0</v>
      </c>
      <c r="W11" s="101">
        <v>0</v>
      </c>
      <c r="X11" s="97">
        <v>1</v>
      </c>
      <c r="Y11" s="102">
        <v>1</v>
      </c>
      <c r="Z11" s="102">
        <v>0</v>
      </c>
      <c r="AA11" s="102">
        <v>0</v>
      </c>
      <c r="AB11" s="101">
        <v>0</v>
      </c>
      <c r="AC11" s="101">
        <v>0</v>
      </c>
      <c r="AD11" s="103">
        <v>0</v>
      </c>
      <c r="AF11" s="95"/>
    </row>
    <row r="12" spans="1:32" s="94" customFormat="1" ht="20.100000000000001" customHeight="1">
      <c r="A12" s="499"/>
      <c r="B12" s="99" t="s">
        <v>83</v>
      </c>
      <c r="C12" s="16">
        <v>1</v>
      </c>
      <c r="D12" s="17">
        <v>0</v>
      </c>
      <c r="E12" s="17">
        <v>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</v>
      </c>
      <c r="R12" s="17">
        <v>0</v>
      </c>
      <c r="S12" s="17">
        <v>1</v>
      </c>
      <c r="T12" s="17">
        <v>0</v>
      </c>
      <c r="U12" s="17">
        <v>0</v>
      </c>
      <c r="V12" s="17">
        <v>0</v>
      </c>
      <c r="W12" s="17">
        <v>0</v>
      </c>
      <c r="X12" s="97">
        <v>0</v>
      </c>
      <c r="Y12" s="97">
        <v>0</v>
      </c>
      <c r="Z12" s="97">
        <v>0</v>
      </c>
      <c r="AA12" s="97">
        <v>0</v>
      </c>
      <c r="AB12" s="17">
        <v>0</v>
      </c>
      <c r="AC12" s="17">
        <v>0</v>
      </c>
      <c r="AD12" s="98">
        <v>0</v>
      </c>
      <c r="AF12" s="95"/>
    </row>
    <row r="13" spans="1:32" s="94" customFormat="1" ht="19.5" customHeight="1">
      <c r="A13" s="500"/>
      <c r="B13" s="99" t="s">
        <v>84</v>
      </c>
      <c r="C13" s="104">
        <v>87</v>
      </c>
      <c r="D13" s="105">
        <v>5</v>
      </c>
      <c r="E13" s="105">
        <v>74</v>
      </c>
      <c r="F13" s="105">
        <v>5</v>
      </c>
      <c r="G13" s="105">
        <v>1</v>
      </c>
      <c r="H13" s="105">
        <v>2</v>
      </c>
      <c r="I13" s="105">
        <v>0</v>
      </c>
      <c r="J13" s="105">
        <v>52</v>
      </c>
      <c r="K13" s="105">
        <v>4</v>
      </c>
      <c r="L13" s="105">
        <v>43</v>
      </c>
      <c r="M13" s="105">
        <v>3</v>
      </c>
      <c r="N13" s="105">
        <v>0</v>
      </c>
      <c r="O13" s="105">
        <v>2</v>
      </c>
      <c r="P13" s="105">
        <v>0</v>
      </c>
      <c r="Q13" s="105">
        <v>35</v>
      </c>
      <c r="R13" s="105">
        <v>1</v>
      </c>
      <c r="S13" s="105">
        <v>31</v>
      </c>
      <c r="T13" s="105">
        <v>2</v>
      </c>
      <c r="U13" s="105">
        <v>1</v>
      </c>
      <c r="V13" s="105">
        <v>0</v>
      </c>
      <c r="W13" s="106">
        <v>0</v>
      </c>
      <c r="X13" s="107">
        <v>0</v>
      </c>
      <c r="Y13" s="107">
        <v>0</v>
      </c>
      <c r="Z13" s="107">
        <v>0</v>
      </c>
      <c r="AA13" s="107">
        <v>0</v>
      </c>
      <c r="AB13" s="105">
        <v>0</v>
      </c>
      <c r="AC13" s="105">
        <v>0</v>
      </c>
      <c r="AD13" s="108">
        <v>0</v>
      </c>
      <c r="AF13" s="95"/>
    </row>
    <row r="14" spans="1:32" s="114" customFormat="1" ht="20.100000000000001" customHeight="1">
      <c r="A14" s="498" t="s">
        <v>85</v>
      </c>
      <c r="B14" s="99" t="s">
        <v>86</v>
      </c>
      <c r="C14" s="109">
        <v>628</v>
      </c>
      <c r="D14" s="101">
        <v>134</v>
      </c>
      <c r="E14" s="101">
        <v>454</v>
      </c>
      <c r="F14" s="101">
        <v>20</v>
      </c>
      <c r="G14" s="101">
        <v>3</v>
      </c>
      <c r="H14" s="101">
        <v>9</v>
      </c>
      <c r="I14" s="101">
        <v>8</v>
      </c>
      <c r="J14" s="110">
        <v>439</v>
      </c>
      <c r="K14" s="110">
        <v>90</v>
      </c>
      <c r="L14" s="110">
        <v>331</v>
      </c>
      <c r="M14" s="110">
        <v>5</v>
      </c>
      <c r="N14" s="110">
        <v>1</v>
      </c>
      <c r="O14" s="110">
        <v>5</v>
      </c>
      <c r="P14" s="110">
        <v>7</v>
      </c>
      <c r="Q14" s="110">
        <v>169</v>
      </c>
      <c r="R14" s="110">
        <v>38</v>
      </c>
      <c r="S14" s="110">
        <v>116</v>
      </c>
      <c r="T14" s="110">
        <v>8</v>
      </c>
      <c r="U14" s="110">
        <v>2</v>
      </c>
      <c r="V14" s="110">
        <v>4</v>
      </c>
      <c r="W14" s="111">
        <v>1</v>
      </c>
      <c r="X14" s="112">
        <v>20</v>
      </c>
      <c r="Y14" s="112">
        <v>6</v>
      </c>
      <c r="Z14" s="112">
        <v>7</v>
      </c>
      <c r="AA14" s="112">
        <v>7</v>
      </c>
      <c r="AB14" s="110">
        <v>0</v>
      </c>
      <c r="AC14" s="110">
        <v>0</v>
      </c>
      <c r="AD14" s="113">
        <v>0</v>
      </c>
      <c r="AF14" s="95"/>
    </row>
    <row r="15" spans="1:32" s="114" customFormat="1" ht="20.100000000000001" customHeight="1">
      <c r="A15" s="499"/>
      <c r="B15" s="99" t="s">
        <v>87</v>
      </c>
      <c r="C15" s="109">
        <v>193</v>
      </c>
      <c r="D15" s="101">
        <v>65</v>
      </c>
      <c r="E15" s="101">
        <v>110</v>
      </c>
      <c r="F15" s="101">
        <v>11</v>
      </c>
      <c r="G15" s="101">
        <v>0</v>
      </c>
      <c r="H15" s="101">
        <v>6</v>
      </c>
      <c r="I15" s="101">
        <v>1</v>
      </c>
      <c r="J15" s="17">
        <v>165</v>
      </c>
      <c r="K15" s="17">
        <v>62</v>
      </c>
      <c r="L15" s="17">
        <v>93</v>
      </c>
      <c r="M15" s="17">
        <v>4</v>
      </c>
      <c r="N15" s="17">
        <v>0</v>
      </c>
      <c r="O15" s="17">
        <v>5</v>
      </c>
      <c r="P15" s="17">
        <v>1</v>
      </c>
      <c r="Q15" s="17">
        <v>22</v>
      </c>
      <c r="R15" s="17">
        <v>2</v>
      </c>
      <c r="S15" s="17">
        <v>15</v>
      </c>
      <c r="T15" s="17">
        <v>4</v>
      </c>
      <c r="U15" s="17">
        <v>0</v>
      </c>
      <c r="V15" s="17">
        <v>1</v>
      </c>
      <c r="W15" s="96">
        <v>0</v>
      </c>
      <c r="X15" s="97">
        <v>6</v>
      </c>
      <c r="Y15" s="97">
        <v>1</v>
      </c>
      <c r="Z15" s="97">
        <v>2</v>
      </c>
      <c r="AA15" s="97">
        <v>3</v>
      </c>
      <c r="AB15" s="17">
        <v>0</v>
      </c>
      <c r="AC15" s="17">
        <v>0</v>
      </c>
      <c r="AD15" s="98">
        <v>0</v>
      </c>
      <c r="AF15" s="95"/>
    </row>
    <row r="16" spans="1:32" s="114" customFormat="1" ht="20.100000000000001" customHeight="1">
      <c r="A16" s="499"/>
      <c r="B16" s="99" t="s">
        <v>88</v>
      </c>
      <c r="C16" s="109">
        <v>136</v>
      </c>
      <c r="D16" s="101">
        <v>57</v>
      </c>
      <c r="E16" s="101">
        <v>70</v>
      </c>
      <c r="F16" s="101">
        <v>6</v>
      </c>
      <c r="G16" s="101">
        <v>0</v>
      </c>
      <c r="H16" s="101">
        <v>3</v>
      </c>
      <c r="I16" s="101">
        <v>0</v>
      </c>
      <c r="J16" s="17">
        <v>75</v>
      </c>
      <c r="K16" s="17">
        <v>25</v>
      </c>
      <c r="L16" s="17">
        <v>49</v>
      </c>
      <c r="M16" s="17">
        <v>1</v>
      </c>
      <c r="N16" s="17">
        <v>0</v>
      </c>
      <c r="O16" s="17">
        <v>0</v>
      </c>
      <c r="P16" s="17">
        <v>0</v>
      </c>
      <c r="Q16" s="17">
        <v>48</v>
      </c>
      <c r="R16" s="17">
        <v>27</v>
      </c>
      <c r="S16" s="17">
        <v>16</v>
      </c>
      <c r="T16" s="17">
        <v>2</v>
      </c>
      <c r="U16" s="17">
        <v>0</v>
      </c>
      <c r="V16" s="17">
        <v>3</v>
      </c>
      <c r="W16" s="96">
        <v>0</v>
      </c>
      <c r="X16" s="97">
        <v>13</v>
      </c>
      <c r="Y16" s="97">
        <v>5</v>
      </c>
      <c r="Z16" s="97">
        <v>5</v>
      </c>
      <c r="AA16" s="97">
        <v>3</v>
      </c>
      <c r="AB16" s="17">
        <v>0</v>
      </c>
      <c r="AC16" s="17">
        <v>0</v>
      </c>
      <c r="AD16" s="98">
        <v>0</v>
      </c>
      <c r="AF16" s="95"/>
    </row>
    <row r="17" spans="1:32" s="114" customFormat="1" ht="20.100000000000001" customHeight="1">
      <c r="A17" s="499"/>
      <c r="B17" s="99" t="s">
        <v>89</v>
      </c>
      <c r="C17" s="109">
        <v>199</v>
      </c>
      <c r="D17" s="101">
        <v>2</v>
      </c>
      <c r="E17" s="101">
        <v>196</v>
      </c>
      <c r="F17" s="101">
        <v>1</v>
      </c>
      <c r="G17" s="101">
        <v>0</v>
      </c>
      <c r="H17" s="101">
        <v>0</v>
      </c>
      <c r="I17" s="101">
        <v>0</v>
      </c>
      <c r="J17" s="17">
        <v>145</v>
      </c>
      <c r="K17" s="17">
        <v>0</v>
      </c>
      <c r="L17" s="17">
        <v>145</v>
      </c>
      <c r="M17" s="17">
        <v>0</v>
      </c>
      <c r="N17" s="17">
        <v>0</v>
      </c>
      <c r="O17" s="17">
        <v>0</v>
      </c>
      <c r="P17" s="17">
        <v>0</v>
      </c>
      <c r="Q17" s="17">
        <v>54</v>
      </c>
      <c r="R17" s="17">
        <v>2</v>
      </c>
      <c r="S17" s="17">
        <v>51</v>
      </c>
      <c r="T17" s="17">
        <v>1</v>
      </c>
      <c r="U17" s="17">
        <v>0</v>
      </c>
      <c r="V17" s="17">
        <v>0</v>
      </c>
      <c r="W17" s="96">
        <v>0</v>
      </c>
      <c r="X17" s="97">
        <v>0</v>
      </c>
      <c r="Y17" s="97">
        <v>0</v>
      </c>
      <c r="Z17" s="97">
        <v>0</v>
      </c>
      <c r="AA17" s="97">
        <v>0</v>
      </c>
      <c r="AB17" s="17">
        <v>0</v>
      </c>
      <c r="AC17" s="17">
        <v>0</v>
      </c>
      <c r="AD17" s="98">
        <v>0</v>
      </c>
      <c r="AF17" s="95"/>
    </row>
    <row r="18" spans="1:32" s="114" customFormat="1" ht="20.100000000000001" customHeight="1">
      <c r="A18" s="499"/>
      <c r="B18" s="99" t="s">
        <v>90</v>
      </c>
      <c r="C18" s="109">
        <v>2</v>
      </c>
      <c r="D18" s="101">
        <v>0</v>
      </c>
      <c r="E18" s="101">
        <v>2</v>
      </c>
      <c r="F18" s="101">
        <v>0</v>
      </c>
      <c r="G18" s="101">
        <v>0</v>
      </c>
      <c r="H18" s="101">
        <v>0</v>
      </c>
      <c r="I18" s="101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</v>
      </c>
      <c r="R18" s="17">
        <v>0</v>
      </c>
      <c r="S18" s="17">
        <v>2</v>
      </c>
      <c r="T18" s="17">
        <v>0</v>
      </c>
      <c r="U18" s="17">
        <v>0</v>
      </c>
      <c r="V18" s="17">
        <v>0</v>
      </c>
      <c r="W18" s="96">
        <v>0</v>
      </c>
      <c r="X18" s="97">
        <v>0</v>
      </c>
      <c r="Y18" s="97">
        <v>0</v>
      </c>
      <c r="Z18" s="97">
        <v>0</v>
      </c>
      <c r="AA18" s="97">
        <v>0</v>
      </c>
      <c r="AB18" s="17">
        <v>0</v>
      </c>
      <c r="AC18" s="17">
        <v>0</v>
      </c>
      <c r="AD18" s="98">
        <v>0</v>
      </c>
      <c r="AF18" s="95"/>
    </row>
    <row r="19" spans="1:32" s="114" customFormat="1" ht="20.100000000000001" customHeight="1">
      <c r="A19" s="499"/>
      <c r="B19" s="100" t="s">
        <v>91</v>
      </c>
      <c r="C19" s="109">
        <v>13</v>
      </c>
      <c r="D19" s="101">
        <v>6</v>
      </c>
      <c r="E19" s="101">
        <v>4</v>
      </c>
      <c r="F19" s="101">
        <v>0</v>
      </c>
      <c r="G19" s="101">
        <v>2</v>
      </c>
      <c r="H19" s="101">
        <v>0</v>
      </c>
      <c r="I19" s="101">
        <v>1</v>
      </c>
      <c r="J19" s="17">
        <v>2</v>
      </c>
      <c r="K19" s="17">
        <v>2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11</v>
      </c>
      <c r="R19" s="17">
        <v>4</v>
      </c>
      <c r="S19" s="17">
        <v>4</v>
      </c>
      <c r="T19" s="17">
        <v>0</v>
      </c>
      <c r="U19" s="17">
        <v>2</v>
      </c>
      <c r="V19" s="17">
        <v>0</v>
      </c>
      <c r="W19" s="96">
        <v>1</v>
      </c>
      <c r="X19" s="97">
        <v>0</v>
      </c>
      <c r="Y19" s="97">
        <v>0</v>
      </c>
      <c r="Z19" s="97">
        <v>0</v>
      </c>
      <c r="AA19" s="97">
        <v>0</v>
      </c>
      <c r="AB19" s="17">
        <v>0</v>
      </c>
      <c r="AC19" s="17">
        <v>0</v>
      </c>
      <c r="AD19" s="98">
        <v>0</v>
      </c>
      <c r="AF19" s="95"/>
    </row>
    <row r="20" spans="1:32" s="114" customFormat="1" ht="20.100000000000001" customHeight="1">
      <c r="A20" s="499"/>
      <c r="B20" s="99" t="s">
        <v>92</v>
      </c>
      <c r="C20" s="109">
        <v>8</v>
      </c>
      <c r="D20" s="101">
        <v>1</v>
      </c>
      <c r="E20" s="101">
        <v>4</v>
      </c>
      <c r="F20" s="101">
        <v>0</v>
      </c>
      <c r="G20" s="101">
        <v>0</v>
      </c>
      <c r="H20" s="101">
        <v>0</v>
      </c>
      <c r="I20" s="101">
        <v>3</v>
      </c>
      <c r="J20" s="17">
        <v>7</v>
      </c>
      <c r="K20" s="17">
        <v>0</v>
      </c>
      <c r="L20" s="17">
        <v>4</v>
      </c>
      <c r="M20" s="17">
        <v>0</v>
      </c>
      <c r="N20" s="17">
        <v>0</v>
      </c>
      <c r="O20" s="17">
        <v>0</v>
      </c>
      <c r="P20" s="17">
        <v>3</v>
      </c>
      <c r="Q20" s="17">
        <v>1</v>
      </c>
      <c r="R20" s="17">
        <v>1</v>
      </c>
      <c r="S20" s="17">
        <v>0</v>
      </c>
      <c r="T20" s="17">
        <v>0</v>
      </c>
      <c r="U20" s="17">
        <v>0</v>
      </c>
      <c r="V20" s="17">
        <v>0</v>
      </c>
      <c r="W20" s="96">
        <v>0</v>
      </c>
      <c r="X20" s="97">
        <v>0</v>
      </c>
      <c r="Y20" s="97">
        <v>0</v>
      </c>
      <c r="Z20" s="97">
        <v>0</v>
      </c>
      <c r="AA20" s="97">
        <v>0</v>
      </c>
      <c r="AB20" s="17">
        <v>0</v>
      </c>
      <c r="AC20" s="17">
        <v>0</v>
      </c>
      <c r="AD20" s="98">
        <v>0</v>
      </c>
      <c r="AF20" s="95"/>
    </row>
    <row r="21" spans="1:32" s="114" customFormat="1" ht="19.5" customHeight="1">
      <c r="A21" s="500"/>
      <c r="B21" s="99" t="s">
        <v>93</v>
      </c>
      <c r="C21" s="109">
        <v>77</v>
      </c>
      <c r="D21" s="101">
        <v>3</v>
      </c>
      <c r="E21" s="101">
        <v>68</v>
      </c>
      <c r="F21" s="101">
        <v>2</v>
      </c>
      <c r="G21" s="101">
        <v>1</v>
      </c>
      <c r="H21" s="101">
        <v>0</v>
      </c>
      <c r="I21" s="101">
        <v>3</v>
      </c>
      <c r="J21" s="105">
        <v>45</v>
      </c>
      <c r="K21" s="105">
        <v>1</v>
      </c>
      <c r="L21" s="105">
        <v>40</v>
      </c>
      <c r="M21" s="105">
        <v>0</v>
      </c>
      <c r="N21" s="105">
        <v>1</v>
      </c>
      <c r="O21" s="105">
        <v>0</v>
      </c>
      <c r="P21" s="105">
        <v>3</v>
      </c>
      <c r="Q21" s="105">
        <v>31</v>
      </c>
      <c r="R21" s="105">
        <v>2</v>
      </c>
      <c r="S21" s="105">
        <v>28</v>
      </c>
      <c r="T21" s="105">
        <v>1</v>
      </c>
      <c r="U21" s="105">
        <v>0</v>
      </c>
      <c r="V21" s="105">
        <v>0</v>
      </c>
      <c r="W21" s="106">
        <v>0</v>
      </c>
      <c r="X21" s="107">
        <v>1</v>
      </c>
      <c r="Y21" s="107">
        <v>0</v>
      </c>
      <c r="Z21" s="107">
        <v>0</v>
      </c>
      <c r="AA21" s="107">
        <v>1</v>
      </c>
      <c r="AB21" s="105">
        <v>0</v>
      </c>
      <c r="AC21" s="105">
        <v>0</v>
      </c>
      <c r="AD21" s="108">
        <v>0</v>
      </c>
      <c r="AF21" s="95"/>
    </row>
    <row r="22" spans="1:32" s="114" customFormat="1" ht="20.100000000000001" customHeight="1">
      <c r="A22" s="498" t="s">
        <v>94</v>
      </c>
      <c r="B22" s="89" t="s">
        <v>77</v>
      </c>
      <c r="C22" s="115">
        <v>521</v>
      </c>
      <c r="D22" s="116">
        <v>103</v>
      </c>
      <c r="E22" s="116">
        <v>361</v>
      </c>
      <c r="F22" s="116">
        <v>17</v>
      </c>
      <c r="G22" s="116">
        <v>1</v>
      </c>
      <c r="H22" s="116">
        <v>31</v>
      </c>
      <c r="I22" s="117">
        <v>8</v>
      </c>
      <c r="J22" s="116">
        <v>344</v>
      </c>
      <c r="K22" s="116">
        <v>82</v>
      </c>
      <c r="L22" s="116">
        <v>233</v>
      </c>
      <c r="M22" s="116">
        <v>1</v>
      </c>
      <c r="N22" s="116">
        <v>1</v>
      </c>
      <c r="O22" s="116">
        <v>25</v>
      </c>
      <c r="P22" s="116">
        <v>2</v>
      </c>
      <c r="Q22" s="116">
        <v>155</v>
      </c>
      <c r="R22" s="116">
        <v>19</v>
      </c>
      <c r="S22" s="116">
        <v>118</v>
      </c>
      <c r="T22" s="116">
        <v>10</v>
      </c>
      <c r="U22" s="116">
        <v>0</v>
      </c>
      <c r="V22" s="116">
        <v>4</v>
      </c>
      <c r="W22" s="116">
        <v>4</v>
      </c>
      <c r="X22" s="116">
        <v>22</v>
      </c>
      <c r="Y22" s="116">
        <v>2</v>
      </c>
      <c r="Z22" s="116">
        <v>10</v>
      </c>
      <c r="AA22" s="116">
        <v>6</v>
      </c>
      <c r="AB22" s="116">
        <v>0</v>
      </c>
      <c r="AC22" s="116">
        <v>2</v>
      </c>
      <c r="AD22" s="118">
        <v>2</v>
      </c>
      <c r="AF22" s="95"/>
    </row>
    <row r="23" spans="1:32" s="114" customFormat="1" ht="20.100000000000001" customHeight="1">
      <c r="A23" s="499"/>
      <c r="B23" s="89" t="s">
        <v>95</v>
      </c>
      <c r="C23" s="119">
        <v>203</v>
      </c>
      <c r="D23" s="120">
        <v>54</v>
      </c>
      <c r="E23" s="120">
        <v>122</v>
      </c>
      <c r="F23" s="120">
        <v>3</v>
      </c>
      <c r="G23" s="120">
        <v>0</v>
      </c>
      <c r="H23" s="120">
        <v>23</v>
      </c>
      <c r="I23" s="120">
        <v>1</v>
      </c>
      <c r="J23" s="119">
        <v>183</v>
      </c>
      <c r="K23" s="121">
        <v>50</v>
      </c>
      <c r="L23" s="121">
        <v>109</v>
      </c>
      <c r="M23" s="121">
        <v>1</v>
      </c>
      <c r="N23" s="121">
        <v>0</v>
      </c>
      <c r="O23" s="121">
        <v>22</v>
      </c>
      <c r="P23" s="121">
        <v>1</v>
      </c>
      <c r="Q23" s="119">
        <v>19</v>
      </c>
      <c r="R23" s="121">
        <v>4</v>
      </c>
      <c r="S23" s="121">
        <v>13</v>
      </c>
      <c r="T23" s="121">
        <v>1</v>
      </c>
      <c r="U23" s="121">
        <v>0</v>
      </c>
      <c r="V23" s="121">
        <v>1</v>
      </c>
      <c r="W23" s="121">
        <v>0</v>
      </c>
      <c r="X23" s="119">
        <v>1</v>
      </c>
      <c r="Y23" s="121">
        <v>0</v>
      </c>
      <c r="Z23" s="121">
        <v>0</v>
      </c>
      <c r="AA23" s="121">
        <v>1</v>
      </c>
      <c r="AB23" s="121">
        <v>0</v>
      </c>
      <c r="AC23" s="121">
        <v>0</v>
      </c>
      <c r="AD23" s="122">
        <v>0</v>
      </c>
      <c r="AF23" s="95"/>
    </row>
    <row r="24" spans="1:32" s="114" customFormat="1" ht="20.100000000000001" customHeight="1">
      <c r="A24" s="499"/>
      <c r="B24" s="89" t="s">
        <v>96</v>
      </c>
      <c r="C24" s="119">
        <v>126</v>
      </c>
      <c r="D24" s="120">
        <v>34</v>
      </c>
      <c r="E24" s="120">
        <v>78</v>
      </c>
      <c r="F24" s="120">
        <v>5</v>
      </c>
      <c r="G24" s="120">
        <v>1</v>
      </c>
      <c r="H24" s="120">
        <v>7</v>
      </c>
      <c r="I24" s="120">
        <v>1</v>
      </c>
      <c r="J24" s="119">
        <v>71</v>
      </c>
      <c r="K24" s="121">
        <v>24</v>
      </c>
      <c r="L24" s="121">
        <v>43</v>
      </c>
      <c r="M24" s="121">
        <v>0</v>
      </c>
      <c r="N24" s="121">
        <v>1</v>
      </c>
      <c r="O24" s="121">
        <v>3</v>
      </c>
      <c r="P24" s="121">
        <v>0</v>
      </c>
      <c r="Q24" s="119">
        <v>42</v>
      </c>
      <c r="R24" s="121">
        <v>10</v>
      </c>
      <c r="S24" s="121">
        <v>27</v>
      </c>
      <c r="T24" s="121">
        <v>2</v>
      </c>
      <c r="U24" s="121">
        <v>0</v>
      </c>
      <c r="V24" s="121">
        <v>3</v>
      </c>
      <c r="W24" s="121">
        <v>0</v>
      </c>
      <c r="X24" s="119">
        <v>13</v>
      </c>
      <c r="Y24" s="121">
        <v>0</v>
      </c>
      <c r="Z24" s="121">
        <v>8</v>
      </c>
      <c r="AA24" s="121">
        <v>3</v>
      </c>
      <c r="AB24" s="121">
        <v>0</v>
      </c>
      <c r="AC24" s="121">
        <v>1</v>
      </c>
      <c r="AD24" s="122">
        <v>1</v>
      </c>
      <c r="AF24" s="95"/>
    </row>
    <row r="25" spans="1:32" s="114" customFormat="1" ht="20.100000000000001" customHeight="1">
      <c r="A25" s="499"/>
      <c r="B25" s="89" t="s">
        <v>97</v>
      </c>
      <c r="C25" s="119">
        <v>154</v>
      </c>
      <c r="D25" s="120">
        <v>3</v>
      </c>
      <c r="E25" s="120">
        <v>137</v>
      </c>
      <c r="F25" s="120">
        <v>7</v>
      </c>
      <c r="G25" s="120">
        <v>0</v>
      </c>
      <c r="H25" s="120">
        <v>1</v>
      </c>
      <c r="I25" s="120">
        <v>6</v>
      </c>
      <c r="J25" s="119">
        <v>72</v>
      </c>
      <c r="K25" s="121">
        <v>3</v>
      </c>
      <c r="L25" s="121">
        <v>68</v>
      </c>
      <c r="M25" s="121">
        <v>0</v>
      </c>
      <c r="N25" s="121">
        <v>0</v>
      </c>
      <c r="O25" s="121">
        <v>0</v>
      </c>
      <c r="P25" s="121">
        <v>1</v>
      </c>
      <c r="Q25" s="119">
        <v>76</v>
      </c>
      <c r="R25" s="121">
        <v>0</v>
      </c>
      <c r="S25" s="121">
        <v>67</v>
      </c>
      <c r="T25" s="121">
        <v>5</v>
      </c>
      <c r="U25" s="121">
        <v>0</v>
      </c>
      <c r="V25" s="121">
        <v>0</v>
      </c>
      <c r="W25" s="121">
        <v>4</v>
      </c>
      <c r="X25" s="119">
        <v>6</v>
      </c>
      <c r="Y25" s="121">
        <v>0</v>
      </c>
      <c r="Z25" s="121">
        <v>2</v>
      </c>
      <c r="AA25" s="121">
        <v>2</v>
      </c>
      <c r="AB25" s="121">
        <v>0</v>
      </c>
      <c r="AC25" s="121">
        <v>1</v>
      </c>
      <c r="AD25" s="122">
        <v>1</v>
      </c>
      <c r="AF25" s="95"/>
    </row>
    <row r="26" spans="1:32" s="114" customFormat="1" ht="20.100000000000001" customHeight="1">
      <c r="A26" s="499"/>
      <c r="B26" s="99" t="s">
        <v>98</v>
      </c>
      <c r="C26" s="119">
        <v>3</v>
      </c>
      <c r="D26" s="120">
        <v>0</v>
      </c>
      <c r="E26" s="120">
        <v>3</v>
      </c>
      <c r="F26" s="120">
        <v>0</v>
      </c>
      <c r="G26" s="120">
        <v>0</v>
      </c>
      <c r="H26" s="120">
        <v>0</v>
      </c>
      <c r="I26" s="120">
        <v>0</v>
      </c>
      <c r="J26" s="119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19">
        <v>3</v>
      </c>
      <c r="R26" s="121">
        <v>0</v>
      </c>
      <c r="S26" s="121">
        <v>3</v>
      </c>
      <c r="T26" s="121">
        <v>0</v>
      </c>
      <c r="U26" s="121">
        <v>0</v>
      </c>
      <c r="V26" s="121">
        <v>0</v>
      </c>
      <c r="W26" s="121">
        <v>0</v>
      </c>
      <c r="X26" s="119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2">
        <v>0</v>
      </c>
      <c r="AF26" s="95"/>
    </row>
    <row r="27" spans="1:32" s="114" customFormat="1" ht="20.100000000000001" customHeight="1">
      <c r="A27" s="499"/>
      <c r="B27" s="100" t="s">
        <v>99</v>
      </c>
      <c r="C27" s="119">
        <v>6</v>
      </c>
      <c r="D27" s="120">
        <v>3</v>
      </c>
      <c r="E27" s="120">
        <v>3</v>
      </c>
      <c r="F27" s="120">
        <v>0</v>
      </c>
      <c r="G27" s="120">
        <v>0</v>
      </c>
      <c r="H27" s="120">
        <v>0</v>
      </c>
      <c r="I27" s="120">
        <v>0</v>
      </c>
      <c r="J27" s="119">
        <v>2</v>
      </c>
      <c r="K27" s="121">
        <v>0</v>
      </c>
      <c r="L27" s="121">
        <v>2</v>
      </c>
      <c r="M27" s="121">
        <v>0</v>
      </c>
      <c r="N27" s="121">
        <v>0</v>
      </c>
      <c r="O27" s="121">
        <v>0</v>
      </c>
      <c r="P27" s="121">
        <v>0</v>
      </c>
      <c r="Q27" s="119">
        <v>4</v>
      </c>
      <c r="R27" s="121">
        <v>3</v>
      </c>
      <c r="S27" s="121">
        <v>1</v>
      </c>
      <c r="T27" s="121">
        <v>0</v>
      </c>
      <c r="U27" s="121">
        <v>0</v>
      </c>
      <c r="V27" s="121">
        <v>0</v>
      </c>
      <c r="W27" s="121">
        <v>0</v>
      </c>
      <c r="X27" s="119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2">
        <v>0</v>
      </c>
      <c r="AF27" s="95"/>
    </row>
    <row r="28" spans="1:32" s="114" customFormat="1" ht="20.100000000000001" customHeight="1">
      <c r="A28" s="499"/>
      <c r="B28" s="99" t="s">
        <v>83</v>
      </c>
      <c r="C28" s="119">
        <v>8</v>
      </c>
      <c r="D28" s="120">
        <v>4</v>
      </c>
      <c r="E28" s="120">
        <v>3</v>
      </c>
      <c r="F28" s="120">
        <v>1</v>
      </c>
      <c r="G28" s="120">
        <v>0</v>
      </c>
      <c r="H28" s="120">
        <v>0</v>
      </c>
      <c r="I28" s="120">
        <v>0</v>
      </c>
      <c r="J28" s="119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19">
        <v>6</v>
      </c>
      <c r="R28" s="121">
        <v>2</v>
      </c>
      <c r="S28" s="121">
        <v>3</v>
      </c>
      <c r="T28" s="121">
        <v>1</v>
      </c>
      <c r="U28" s="121">
        <v>0</v>
      </c>
      <c r="V28" s="121">
        <v>0</v>
      </c>
      <c r="W28" s="121">
        <v>0</v>
      </c>
      <c r="X28" s="119">
        <v>2</v>
      </c>
      <c r="Y28" s="121">
        <v>2</v>
      </c>
      <c r="Z28" s="121">
        <v>0</v>
      </c>
      <c r="AA28" s="121">
        <v>0</v>
      </c>
      <c r="AB28" s="121">
        <v>0</v>
      </c>
      <c r="AC28" s="121">
        <v>0</v>
      </c>
      <c r="AD28" s="122">
        <v>0</v>
      </c>
      <c r="AF28" s="95"/>
    </row>
    <row r="29" spans="1:32" s="114" customFormat="1" ht="19.5" customHeight="1">
      <c r="A29" s="500"/>
      <c r="B29" s="99" t="s">
        <v>100</v>
      </c>
      <c r="C29" s="123">
        <v>21</v>
      </c>
      <c r="D29" s="124">
        <v>5</v>
      </c>
      <c r="E29" s="124">
        <v>15</v>
      </c>
      <c r="F29" s="124">
        <v>1</v>
      </c>
      <c r="G29" s="124">
        <v>0</v>
      </c>
      <c r="H29" s="124">
        <v>0</v>
      </c>
      <c r="I29" s="124">
        <v>0</v>
      </c>
      <c r="J29" s="123">
        <v>16</v>
      </c>
      <c r="K29" s="125">
        <v>5</v>
      </c>
      <c r="L29" s="125">
        <v>11</v>
      </c>
      <c r="M29" s="125">
        <v>0</v>
      </c>
      <c r="N29" s="125">
        <v>0</v>
      </c>
      <c r="O29" s="125">
        <v>0</v>
      </c>
      <c r="P29" s="125">
        <v>0</v>
      </c>
      <c r="Q29" s="123">
        <v>5</v>
      </c>
      <c r="R29" s="125">
        <v>0</v>
      </c>
      <c r="S29" s="125">
        <v>4</v>
      </c>
      <c r="T29" s="125">
        <v>1</v>
      </c>
      <c r="U29" s="125">
        <v>0</v>
      </c>
      <c r="V29" s="125">
        <v>0</v>
      </c>
      <c r="W29" s="125">
        <v>0</v>
      </c>
      <c r="X29" s="123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6">
        <v>0</v>
      </c>
      <c r="AF29" s="95"/>
    </row>
    <row r="30" spans="1:32" s="114" customFormat="1" ht="19.5" customHeight="1">
      <c r="A30" s="498" t="s">
        <v>101</v>
      </c>
      <c r="B30" s="89" t="s">
        <v>102</v>
      </c>
      <c r="C30" s="127">
        <v>613</v>
      </c>
      <c r="D30" s="128">
        <v>121</v>
      </c>
      <c r="E30" s="128">
        <v>422</v>
      </c>
      <c r="F30" s="128">
        <v>15</v>
      </c>
      <c r="G30" s="128">
        <v>3</v>
      </c>
      <c r="H30" s="128">
        <v>21</v>
      </c>
      <c r="I30" s="129">
        <v>31</v>
      </c>
      <c r="J30" s="128">
        <v>425</v>
      </c>
      <c r="K30" s="128">
        <v>94</v>
      </c>
      <c r="L30" s="128">
        <v>290</v>
      </c>
      <c r="M30" s="128">
        <v>2</v>
      </c>
      <c r="N30" s="128">
        <v>1</v>
      </c>
      <c r="O30" s="128">
        <v>16</v>
      </c>
      <c r="P30" s="128">
        <v>22</v>
      </c>
      <c r="Q30" s="128">
        <v>170</v>
      </c>
      <c r="R30" s="128">
        <v>21</v>
      </c>
      <c r="S30" s="128">
        <v>125</v>
      </c>
      <c r="T30" s="128">
        <v>9</v>
      </c>
      <c r="U30" s="128">
        <v>2</v>
      </c>
      <c r="V30" s="128">
        <v>4</v>
      </c>
      <c r="W30" s="128">
        <v>9</v>
      </c>
      <c r="X30" s="128">
        <v>18</v>
      </c>
      <c r="Y30" s="128">
        <v>6</v>
      </c>
      <c r="Z30" s="128">
        <v>7</v>
      </c>
      <c r="AA30" s="128">
        <v>4</v>
      </c>
      <c r="AB30" s="128">
        <v>0</v>
      </c>
      <c r="AC30" s="128">
        <v>1</v>
      </c>
      <c r="AD30" s="130">
        <v>0</v>
      </c>
      <c r="AF30" s="95"/>
    </row>
    <row r="31" spans="1:32" s="114" customFormat="1" ht="19.5" customHeight="1">
      <c r="A31" s="499"/>
      <c r="B31" s="89" t="s">
        <v>95</v>
      </c>
      <c r="C31" s="131">
        <v>217</v>
      </c>
      <c r="D31" s="132">
        <v>76</v>
      </c>
      <c r="E31" s="132">
        <v>113</v>
      </c>
      <c r="F31" s="132">
        <v>6</v>
      </c>
      <c r="G31" s="132">
        <v>1</v>
      </c>
      <c r="H31" s="132">
        <v>16</v>
      </c>
      <c r="I31" s="132">
        <v>5</v>
      </c>
      <c r="J31" s="133">
        <v>184</v>
      </c>
      <c r="K31" s="134">
        <v>70</v>
      </c>
      <c r="L31" s="134">
        <v>96</v>
      </c>
      <c r="M31" s="134">
        <v>1</v>
      </c>
      <c r="N31" s="134">
        <v>1</v>
      </c>
      <c r="O31" s="134">
        <v>13</v>
      </c>
      <c r="P31" s="134">
        <v>3</v>
      </c>
      <c r="Q31" s="133">
        <v>28</v>
      </c>
      <c r="R31" s="134">
        <v>5</v>
      </c>
      <c r="S31" s="134">
        <v>16</v>
      </c>
      <c r="T31" s="134">
        <v>2</v>
      </c>
      <c r="U31" s="134">
        <v>0</v>
      </c>
      <c r="V31" s="134">
        <v>3</v>
      </c>
      <c r="W31" s="134">
        <v>2</v>
      </c>
      <c r="X31" s="135">
        <v>5</v>
      </c>
      <c r="Y31" s="134">
        <v>1</v>
      </c>
      <c r="Z31" s="134">
        <v>1</v>
      </c>
      <c r="AA31" s="134">
        <v>3</v>
      </c>
      <c r="AB31" s="134">
        <v>0</v>
      </c>
      <c r="AC31" s="134">
        <v>0</v>
      </c>
      <c r="AD31" s="136">
        <v>0</v>
      </c>
      <c r="AF31" s="95"/>
    </row>
    <row r="32" spans="1:32" s="114" customFormat="1" ht="19.5" customHeight="1">
      <c r="A32" s="499"/>
      <c r="B32" s="89" t="s">
        <v>103</v>
      </c>
      <c r="C32" s="131">
        <v>155</v>
      </c>
      <c r="D32" s="132">
        <v>35</v>
      </c>
      <c r="E32" s="132">
        <v>112</v>
      </c>
      <c r="F32" s="132">
        <v>1</v>
      </c>
      <c r="G32" s="132">
        <v>1</v>
      </c>
      <c r="H32" s="132">
        <v>2</v>
      </c>
      <c r="I32" s="132">
        <v>4</v>
      </c>
      <c r="J32" s="133">
        <v>101</v>
      </c>
      <c r="K32" s="134">
        <v>19</v>
      </c>
      <c r="L32" s="134">
        <v>79</v>
      </c>
      <c r="M32" s="134">
        <v>0</v>
      </c>
      <c r="N32" s="134">
        <v>0</v>
      </c>
      <c r="O32" s="134">
        <v>2</v>
      </c>
      <c r="P32" s="134">
        <v>1</v>
      </c>
      <c r="Q32" s="133">
        <v>44</v>
      </c>
      <c r="R32" s="134">
        <v>11</v>
      </c>
      <c r="S32" s="134">
        <v>28</v>
      </c>
      <c r="T32" s="134">
        <v>1</v>
      </c>
      <c r="U32" s="134">
        <v>1</v>
      </c>
      <c r="V32" s="134">
        <v>0</v>
      </c>
      <c r="W32" s="134">
        <v>3</v>
      </c>
      <c r="X32" s="135">
        <v>10</v>
      </c>
      <c r="Y32" s="134">
        <v>5</v>
      </c>
      <c r="Z32" s="134">
        <v>5</v>
      </c>
      <c r="AA32" s="134">
        <v>0</v>
      </c>
      <c r="AB32" s="134">
        <v>0</v>
      </c>
      <c r="AC32" s="134">
        <v>0</v>
      </c>
      <c r="AD32" s="136">
        <v>0</v>
      </c>
      <c r="AF32" s="95"/>
    </row>
    <row r="33" spans="1:32" s="114" customFormat="1" ht="19.5" customHeight="1">
      <c r="A33" s="499"/>
      <c r="B33" s="89" t="s">
        <v>104</v>
      </c>
      <c r="C33" s="131">
        <v>85</v>
      </c>
      <c r="D33" s="132">
        <v>0</v>
      </c>
      <c r="E33" s="132">
        <v>81</v>
      </c>
      <c r="F33" s="132">
        <v>0</v>
      </c>
      <c r="G33" s="132">
        <v>0</v>
      </c>
      <c r="H33" s="132">
        <v>0</v>
      </c>
      <c r="I33" s="132">
        <v>4</v>
      </c>
      <c r="J33" s="133">
        <v>35</v>
      </c>
      <c r="K33" s="134">
        <v>0</v>
      </c>
      <c r="L33" s="134">
        <v>34</v>
      </c>
      <c r="M33" s="134">
        <v>0</v>
      </c>
      <c r="N33" s="134">
        <v>0</v>
      </c>
      <c r="O33" s="134">
        <v>0</v>
      </c>
      <c r="P33" s="134">
        <v>1</v>
      </c>
      <c r="Q33" s="133">
        <v>50</v>
      </c>
      <c r="R33" s="134">
        <v>0</v>
      </c>
      <c r="S33" s="134">
        <v>47</v>
      </c>
      <c r="T33" s="134">
        <v>0</v>
      </c>
      <c r="U33" s="134">
        <v>0</v>
      </c>
      <c r="V33" s="134">
        <v>0</v>
      </c>
      <c r="W33" s="134">
        <v>3</v>
      </c>
      <c r="X33" s="135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6">
        <v>0</v>
      </c>
      <c r="AF33" s="95"/>
    </row>
    <row r="34" spans="1:32" s="114" customFormat="1" ht="19.5" customHeight="1">
      <c r="A34" s="499"/>
      <c r="B34" s="99" t="s">
        <v>105</v>
      </c>
      <c r="C34" s="131">
        <v>8</v>
      </c>
      <c r="D34" s="132">
        <v>0</v>
      </c>
      <c r="E34" s="132">
        <v>8</v>
      </c>
      <c r="F34" s="132">
        <v>0</v>
      </c>
      <c r="G34" s="132">
        <v>0</v>
      </c>
      <c r="H34" s="132">
        <v>0</v>
      </c>
      <c r="I34" s="132">
        <v>0</v>
      </c>
      <c r="J34" s="133">
        <v>5</v>
      </c>
      <c r="K34" s="134">
        <v>0</v>
      </c>
      <c r="L34" s="134">
        <v>5</v>
      </c>
      <c r="M34" s="134">
        <v>0</v>
      </c>
      <c r="N34" s="134">
        <v>0</v>
      </c>
      <c r="O34" s="134">
        <v>0</v>
      </c>
      <c r="P34" s="134">
        <v>0</v>
      </c>
      <c r="Q34" s="133">
        <v>3</v>
      </c>
      <c r="R34" s="134">
        <v>0</v>
      </c>
      <c r="S34" s="134">
        <v>3</v>
      </c>
      <c r="T34" s="134">
        <v>0</v>
      </c>
      <c r="U34" s="134">
        <v>0</v>
      </c>
      <c r="V34" s="134">
        <v>0</v>
      </c>
      <c r="W34" s="134">
        <v>0</v>
      </c>
      <c r="X34" s="135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6">
        <v>0</v>
      </c>
      <c r="AF34" s="95"/>
    </row>
    <row r="35" spans="1:32" s="114" customFormat="1" ht="19.5" customHeight="1">
      <c r="A35" s="499"/>
      <c r="B35" s="100" t="s">
        <v>82</v>
      </c>
      <c r="C35" s="131">
        <v>8</v>
      </c>
      <c r="D35" s="132">
        <v>4</v>
      </c>
      <c r="E35" s="132">
        <v>2</v>
      </c>
      <c r="F35" s="132">
        <v>2</v>
      </c>
      <c r="G35" s="132">
        <v>0</v>
      </c>
      <c r="H35" s="132">
        <v>0</v>
      </c>
      <c r="I35" s="132">
        <v>0</v>
      </c>
      <c r="J35" s="133">
        <v>3</v>
      </c>
      <c r="K35" s="134">
        <v>2</v>
      </c>
      <c r="L35" s="134">
        <v>1</v>
      </c>
      <c r="M35" s="134">
        <v>0</v>
      </c>
      <c r="N35" s="134">
        <v>0</v>
      </c>
      <c r="O35" s="134">
        <v>0</v>
      </c>
      <c r="P35" s="134">
        <v>0</v>
      </c>
      <c r="Q35" s="133">
        <v>4</v>
      </c>
      <c r="R35" s="134">
        <v>2</v>
      </c>
      <c r="S35" s="134">
        <v>0</v>
      </c>
      <c r="T35" s="134">
        <v>2</v>
      </c>
      <c r="U35" s="134">
        <v>0</v>
      </c>
      <c r="V35" s="134">
        <v>0</v>
      </c>
      <c r="W35" s="134">
        <v>0</v>
      </c>
      <c r="X35" s="135">
        <v>1</v>
      </c>
      <c r="Y35" s="134">
        <v>0</v>
      </c>
      <c r="Z35" s="134">
        <v>1</v>
      </c>
      <c r="AA35" s="134">
        <v>0</v>
      </c>
      <c r="AB35" s="134">
        <v>0</v>
      </c>
      <c r="AC35" s="134">
        <v>0</v>
      </c>
      <c r="AD35" s="136">
        <v>0</v>
      </c>
      <c r="AF35" s="95"/>
    </row>
    <row r="36" spans="1:32" s="114" customFormat="1" ht="19.5" customHeight="1">
      <c r="A36" s="499"/>
      <c r="B36" s="99" t="s">
        <v>106</v>
      </c>
      <c r="C36" s="131">
        <v>41</v>
      </c>
      <c r="D36" s="132">
        <v>1</v>
      </c>
      <c r="E36" s="132">
        <v>22</v>
      </c>
      <c r="F36" s="132">
        <v>1</v>
      </c>
      <c r="G36" s="132">
        <v>0</v>
      </c>
      <c r="H36" s="132">
        <v>0</v>
      </c>
      <c r="I36" s="132">
        <v>17</v>
      </c>
      <c r="J36" s="133">
        <v>39</v>
      </c>
      <c r="K36" s="134">
        <v>0</v>
      </c>
      <c r="L36" s="134">
        <v>22</v>
      </c>
      <c r="M36" s="134">
        <v>0</v>
      </c>
      <c r="N36" s="134">
        <v>0</v>
      </c>
      <c r="O36" s="134">
        <v>0</v>
      </c>
      <c r="P36" s="134">
        <v>17</v>
      </c>
      <c r="Q36" s="133">
        <v>2</v>
      </c>
      <c r="R36" s="134">
        <v>1</v>
      </c>
      <c r="S36" s="134">
        <v>0</v>
      </c>
      <c r="T36" s="134">
        <v>1</v>
      </c>
      <c r="U36" s="134">
        <v>0</v>
      </c>
      <c r="V36" s="134">
        <v>0</v>
      </c>
      <c r="W36" s="134">
        <v>0</v>
      </c>
      <c r="X36" s="135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6">
        <v>0</v>
      </c>
      <c r="AF36" s="95"/>
    </row>
    <row r="37" spans="1:32" s="114" customFormat="1" ht="19.5" customHeight="1">
      <c r="A37" s="500"/>
      <c r="B37" s="99" t="s">
        <v>84</v>
      </c>
      <c r="C37" s="137">
        <v>99</v>
      </c>
      <c r="D37" s="138">
        <v>5</v>
      </c>
      <c r="E37" s="138">
        <v>84</v>
      </c>
      <c r="F37" s="138">
        <v>5</v>
      </c>
      <c r="G37" s="138">
        <v>1</v>
      </c>
      <c r="H37" s="138">
        <v>3</v>
      </c>
      <c r="I37" s="138">
        <v>1</v>
      </c>
      <c r="J37" s="139">
        <v>58</v>
      </c>
      <c r="K37" s="140">
        <v>3</v>
      </c>
      <c r="L37" s="140">
        <v>53</v>
      </c>
      <c r="M37" s="140">
        <v>1</v>
      </c>
      <c r="N37" s="140">
        <v>0</v>
      </c>
      <c r="O37" s="140">
        <v>1</v>
      </c>
      <c r="P37" s="140">
        <v>0</v>
      </c>
      <c r="Q37" s="139">
        <v>39</v>
      </c>
      <c r="R37" s="140">
        <v>2</v>
      </c>
      <c r="S37" s="140">
        <v>31</v>
      </c>
      <c r="T37" s="140">
        <v>3</v>
      </c>
      <c r="U37" s="140">
        <v>1</v>
      </c>
      <c r="V37" s="140">
        <v>1</v>
      </c>
      <c r="W37" s="140">
        <v>1</v>
      </c>
      <c r="X37" s="141">
        <v>2</v>
      </c>
      <c r="Y37" s="140">
        <v>0</v>
      </c>
      <c r="Z37" s="140">
        <v>0</v>
      </c>
      <c r="AA37" s="140">
        <v>1</v>
      </c>
      <c r="AB37" s="140">
        <v>0</v>
      </c>
      <c r="AC37" s="140">
        <v>1</v>
      </c>
      <c r="AD37" s="142">
        <v>0</v>
      </c>
      <c r="AF37" s="95"/>
    </row>
    <row r="38" spans="1:32" s="114" customFormat="1" ht="19.5" customHeight="1">
      <c r="A38" s="498" t="s">
        <v>107</v>
      </c>
      <c r="B38" s="89" t="s">
        <v>102</v>
      </c>
      <c r="C38" s="143">
        <f t="shared" ref="C38:AD38" si="0">SUM(C39:C45)</f>
        <v>613</v>
      </c>
      <c r="D38" s="144">
        <f t="shared" si="0"/>
        <v>121</v>
      </c>
      <c r="E38" s="144">
        <f t="shared" si="0"/>
        <v>422</v>
      </c>
      <c r="F38" s="144">
        <f t="shared" si="0"/>
        <v>15</v>
      </c>
      <c r="G38" s="144">
        <f t="shared" si="0"/>
        <v>3</v>
      </c>
      <c r="H38" s="144">
        <f t="shared" si="0"/>
        <v>21</v>
      </c>
      <c r="I38" s="145">
        <f t="shared" si="0"/>
        <v>31</v>
      </c>
      <c r="J38" s="144">
        <f t="shared" si="0"/>
        <v>425</v>
      </c>
      <c r="K38" s="144">
        <f t="shared" si="0"/>
        <v>94</v>
      </c>
      <c r="L38" s="144">
        <f t="shared" si="0"/>
        <v>290</v>
      </c>
      <c r="M38" s="144">
        <f t="shared" si="0"/>
        <v>2</v>
      </c>
      <c r="N38" s="144">
        <f t="shared" si="0"/>
        <v>1</v>
      </c>
      <c r="O38" s="144">
        <f t="shared" si="0"/>
        <v>16</v>
      </c>
      <c r="P38" s="144">
        <f t="shared" si="0"/>
        <v>22</v>
      </c>
      <c r="Q38" s="144">
        <f t="shared" si="0"/>
        <v>170</v>
      </c>
      <c r="R38" s="144">
        <f t="shared" si="0"/>
        <v>21</v>
      </c>
      <c r="S38" s="144">
        <f t="shared" si="0"/>
        <v>125</v>
      </c>
      <c r="T38" s="144">
        <f t="shared" si="0"/>
        <v>9</v>
      </c>
      <c r="U38" s="144">
        <f t="shared" si="0"/>
        <v>2</v>
      </c>
      <c r="V38" s="144">
        <f t="shared" si="0"/>
        <v>4</v>
      </c>
      <c r="W38" s="144">
        <f t="shared" si="0"/>
        <v>9</v>
      </c>
      <c r="X38" s="144">
        <f t="shared" si="0"/>
        <v>18</v>
      </c>
      <c r="Y38" s="144">
        <f t="shared" si="0"/>
        <v>6</v>
      </c>
      <c r="Z38" s="144">
        <f t="shared" si="0"/>
        <v>7</v>
      </c>
      <c r="AA38" s="144">
        <f t="shared" si="0"/>
        <v>4</v>
      </c>
      <c r="AB38" s="144">
        <f t="shared" si="0"/>
        <v>0</v>
      </c>
      <c r="AC38" s="144">
        <f t="shared" si="0"/>
        <v>1</v>
      </c>
      <c r="AD38" s="146">
        <f t="shared" si="0"/>
        <v>0</v>
      </c>
      <c r="AF38" s="95"/>
    </row>
    <row r="39" spans="1:32" s="114" customFormat="1" ht="19.5" customHeight="1">
      <c r="A39" s="499"/>
      <c r="B39" s="89" t="s">
        <v>78</v>
      </c>
      <c r="C39" s="147">
        <f t="shared" ref="C39:C45" si="1">SUM(D39:I39)</f>
        <v>217</v>
      </c>
      <c r="D39" s="148">
        <v>76</v>
      </c>
      <c r="E39" s="148">
        <v>113</v>
      </c>
      <c r="F39" s="148">
        <v>6</v>
      </c>
      <c r="G39" s="148">
        <v>1</v>
      </c>
      <c r="H39" s="148">
        <v>16</v>
      </c>
      <c r="I39" s="148">
        <v>5</v>
      </c>
      <c r="J39" s="148">
        <f>SUM(K39:P39)</f>
        <v>184</v>
      </c>
      <c r="K39" s="149">
        <v>70</v>
      </c>
      <c r="L39" s="149">
        <v>96</v>
      </c>
      <c r="M39" s="149">
        <v>1</v>
      </c>
      <c r="N39" s="149">
        <v>1</v>
      </c>
      <c r="O39" s="149">
        <v>13</v>
      </c>
      <c r="P39" s="149">
        <v>3</v>
      </c>
      <c r="Q39" s="148">
        <f>SUM(R39:W39)</f>
        <v>28</v>
      </c>
      <c r="R39" s="149">
        <v>5</v>
      </c>
      <c r="S39" s="149">
        <v>16</v>
      </c>
      <c r="T39" s="149">
        <v>2</v>
      </c>
      <c r="U39" s="149">
        <v>0</v>
      </c>
      <c r="V39" s="149">
        <v>3</v>
      </c>
      <c r="W39" s="149">
        <v>2</v>
      </c>
      <c r="X39" s="150">
        <f>SUM(Y39:AD39)</f>
        <v>5</v>
      </c>
      <c r="Y39" s="149">
        <v>1</v>
      </c>
      <c r="Z39" s="149">
        <v>1</v>
      </c>
      <c r="AA39" s="149">
        <v>3</v>
      </c>
      <c r="AB39" s="149">
        <v>0</v>
      </c>
      <c r="AC39" s="149">
        <v>0</v>
      </c>
      <c r="AD39" s="151">
        <v>0</v>
      </c>
      <c r="AF39" s="95"/>
    </row>
    <row r="40" spans="1:32" s="114" customFormat="1" ht="19.5" customHeight="1">
      <c r="A40" s="499"/>
      <c r="B40" s="89" t="s">
        <v>96</v>
      </c>
      <c r="C40" s="147">
        <f t="shared" si="1"/>
        <v>155</v>
      </c>
      <c r="D40" s="148">
        <v>35</v>
      </c>
      <c r="E40" s="148">
        <v>112</v>
      </c>
      <c r="F40" s="148">
        <v>1</v>
      </c>
      <c r="G40" s="148">
        <v>1</v>
      </c>
      <c r="H40" s="148">
        <v>2</v>
      </c>
      <c r="I40" s="148">
        <v>4</v>
      </c>
      <c r="J40" s="148">
        <f t="shared" ref="J40:J45" si="2">SUM(K40:P40)</f>
        <v>101</v>
      </c>
      <c r="K40" s="149">
        <v>19</v>
      </c>
      <c r="L40" s="149">
        <v>79</v>
      </c>
      <c r="M40" s="149">
        <v>0</v>
      </c>
      <c r="N40" s="149">
        <v>0</v>
      </c>
      <c r="O40" s="149">
        <v>2</v>
      </c>
      <c r="P40" s="149">
        <v>1</v>
      </c>
      <c r="Q40" s="148">
        <f t="shared" ref="Q40:Q45" si="3">SUM(R40:W40)</f>
        <v>44</v>
      </c>
      <c r="R40" s="149">
        <v>11</v>
      </c>
      <c r="S40" s="149">
        <v>28</v>
      </c>
      <c r="T40" s="149">
        <v>1</v>
      </c>
      <c r="U40" s="149">
        <v>1</v>
      </c>
      <c r="V40" s="149">
        <v>0</v>
      </c>
      <c r="W40" s="149">
        <v>3</v>
      </c>
      <c r="X40" s="150">
        <f t="shared" ref="X40:X45" si="4">SUM(Y40:AD40)</f>
        <v>10</v>
      </c>
      <c r="Y40" s="149">
        <v>5</v>
      </c>
      <c r="Z40" s="149">
        <v>5</v>
      </c>
      <c r="AA40" s="149">
        <v>0</v>
      </c>
      <c r="AB40" s="149">
        <v>0</v>
      </c>
      <c r="AC40" s="149">
        <v>0</v>
      </c>
      <c r="AD40" s="151">
        <v>0</v>
      </c>
      <c r="AF40" s="95"/>
    </row>
    <row r="41" spans="1:32" s="114" customFormat="1" ht="19.5" customHeight="1">
      <c r="A41" s="499"/>
      <c r="B41" s="89" t="s">
        <v>97</v>
      </c>
      <c r="C41" s="147">
        <f t="shared" si="1"/>
        <v>85</v>
      </c>
      <c r="D41" s="148">
        <v>0</v>
      </c>
      <c r="E41" s="148">
        <v>81</v>
      </c>
      <c r="F41" s="148">
        <v>0</v>
      </c>
      <c r="G41" s="148">
        <v>0</v>
      </c>
      <c r="H41" s="148">
        <v>0</v>
      </c>
      <c r="I41" s="148">
        <v>4</v>
      </c>
      <c r="J41" s="148">
        <f t="shared" si="2"/>
        <v>35</v>
      </c>
      <c r="K41" s="149">
        <v>0</v>
      </c>
      <c r="L41" s="149">
        <v>34</v>
      </c>
      <c r="M41" s="149">
        <v>0</v>
      </c>
      <c r="N41" s="149">
        <v>0</v>
      </c>
      <c r="O41" s="149">
        <v>0</v>
      </c>
      <c r="P41" s="149">
        <v>1</v>
      </c>
      <c r="Q41" s="148">
        <f t="shared" si="3"/>
        <v>50</v>
      </c>
      <c r="R41" s="149">
        <v>0</v>
      </c>
      <c r="S41" s="149">
        <v>47</v>
      </c>
      <c r="T41" s="149">
        <v>0</v>
      </c>
      <c r="U41" s="149">
        <v>0</v>
      </c>
      <c r="V41" s="149">
        <v>0</v>
      </c>
      <c r="W41" s="149">
        <v>3</v>
      </c>
      <c r="X41" s="150">
        <f t="shared" si="4"/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51">
        <v>0</v>
      </c>
      <c r="AF41" s="95"/>
    </row>
    <row r="42" spans="1:32" s="114" customFormat="1" ht="19.5" customHeight="1">
      <c r="A42" s="499"/>
      <c r="B42" s="99" t="s">
        <v>108</v>
      </c>
      <c r="C42" s="147">
        <f t="shared" si="1"/>
        <v>8</v>
      </c>
      <c r="D42" s="148">
        <v>0</v>
      </c>
      <c r="E42" s="148">
        <v>8</v>
      </c>
      <c r="F42" s="148">
        <v>0</v>
      </c>
      <c r="G42" s="148">
        <v>0</v>
      </c>
      <c r="H42" s="148">
        <v>0</v>
      </c>
      <c r="I42" s="148">
        <v>0</v>
      </c>
      <c r="J42" s="148">
        <f t="shared" si="2"/>
        <v>5</v>
      </c>
      <c r="K42" s="149">
        <v>0</v>
      </c>
      <c r="L42" s="149">
        <v>5</v>
      </c>
      <c r="M42" s="149">
        <v>0</v>
      </c>
      <c r="N42" s="149">
        <v>0</v>
      </c>
      <c r="O42" s="149">
        <v>0</v>
      </c>
      <c r="P42" s="149">
        <v>0</v>
      </c>
      <c r="Q42" s="148">
        <f t="shared" si="3"/>
        <v>3</v>
      </c>
      <c r="R42" s="149">
        <v>0</v>
      </c>
      <c r="S42" s="149">
        <v>3</v>
      </c>
      <c r="T42" s="149">
        <v>0</v>
      </c>
      <c r="U42" s="149">
        <v>0</v>
      </c>
      <c r="V42" s="149">
        <v>0</v>
      </c>
      <c r="W42" s="149">
        <v>0</v>
      </c>
      <c r="X42" s="150">
        <f t="shared" si="4"/>
        <v>0</v>
      </c>
      <c r="Y42" s="149">
        <v>0</v>
      </c>
      <c r="Z42" s="149">
        <v>0</v>
      </c>
      <c r="AA42" s="149">
        <v>0</v>
      </c>
      <c r="AB42" s="149">
        <v>0</v>
      </c>
      <c r="AC42" s="149">
        <v>0</v>
      </c>
      <c r="AD42" s="151">
        <v>0</v>
      </c>
      <c r="AF42" s="95"/>
    </row>
    <row r="43" spans="1:32" s="114" customFormat="1" ht="19.5" customHeight="1">
      <c r="A43" s="499"/>
      <c r="B43" s="100" t="s">
        <v>91</v>
      </c>
      <c r="C43" s="147">
        <f t="shared" si="1"/>
        <v>8</v>
      </c>
      <c r="D43" s="148">
        <v>4</v>
      </c>
      <c r="E43" s="148">
        <v>2</v>
      </c>
      <c r="F43" s="148">
        <v>2</v>
      </c>
      <c r="G43" s="148">
        <v>0</v>
      </c>
      <c r="H43" s="148">
        <v>0</v>
      </c>
      <c r="I43" s="148">
        <v>0</v>
      </c>
      <c r="J43" s="148">
        <f t="shared" si="2"/>
        <v>3</v>
      </c>
      <c r="K43" s="149">
        <v>2</v>
      </c>
      <c r="L43" s="149">
        <v>1</v>
      </c>
      <c r="M43" s="149">
        <v>0</v>
      </c>
      <c r="N43" s="149">
        <v>0</v>
      </c>
      <c r="O43" s="149">
        <v>0</v>
      </c>
      <c r="P43" s="149">
        <v>0</v>
      </c>
      <c r="Q43" s="148">
        <f t="shared" si="3"/>
        <v>4</v>
      </c>
      <c r="R43" s="149">
        <v>2</v>
      </c>
      <c r="S43" s="149">
        <v>0</v>
      </c>
      <c r="T43" s="149">
        <v>2</v>
      </c>
      <c r="U43" s="149">
        <v>0</v>
      </c>
      <c r="V43" s="149">
        <v>0</v>
      </c>
      <c r="W43" s="149">
        <v>0</v>
      </c>
      <c r="X43" s="150">
        <f t="shared" si="4"/>
        <v>1</v>
      </c>
      <c r="Y43" s="149">
        <v>0</v>
      </c>
      <c r="Z43" s="149">
        <v>1</v>
      </c>
      <c r="AA43" s="149">
        <v>0</v>
      </c>
      <c r="AB43" s="149">
        <v>0</v>
      </c>
      <c r="AC43" s="149">
        <v>0</v>
      </c>
      <c r="AD43" s="151">
        <v>0</v>
      </c>
      <c r="AF43" s="95"/>
    </row>
    <row r="44" spans="1:32" s="114" customFormat="1" ht="19.5" customHeight="1">
      <c r="A44" s="499"/>
      <c r="B44" s="99" t="s">
        <v>109</v>
      </c>
      <c r="C44" s="147">
        <f t="shared" si="1"/>
        <v>41</v>
      </c>
      <c r="D44" s="148">
        <v>1</v>
      </c>
      <c r="E44" s="148">
        <v>22</v>
      </c>
      <c r="F44" s="148">
        <v>1</v>
      </c>
      <c r="G44" s="148">
        <v>0</v>
      </c>
      <c r="H44" s="148">
        <v>0</v>
      </c>
      <c r="I44" s="148">
        <v>17</v>
      </c>
      <c r="J44" s="148">
        <f t="shared" si="2"/>
        <v>39</v>
      </c>
      <c r="K44" s="149">
        <v>0</v>
      </c>
      <c r="L44" s="149">
        <v>22</v>
      </c>
      <c r="M44" s="149">
        <v>0</v>
      </c>
      <c r="N44" s="149">
        <v>0</v>
      </c>
      <c r="O44" s="149">
        <v>0</v>
      </c>
      <c r="P44" s="149">
        <v>17</v>
      </c>
      <c r="Q44" s="148">
        <f t="shared" si="3"/>
        <v>2</v>
      </c>
      <c r="R44" s="149">
        <v>1</v>
      </c>
      <c r="S44" s="149">
        <v>0</v>
      </c>
      <c r="T44" s="149">
        <v>1</v>
      </c>
      <c r="U44" s="149">
        <v>0</v>
      </c>
      <c r="V44" s="149">
        <v>0</v>
      </c>
      <c r="W44" s="149">
        <v>0</v>
      </c>
      <c r="X44" s="150">
        <f t="shared" si="4"/>
        <v>0</v>
      </c>
      <c r="Y44" s="149">
        <v>0</v>
      </c>
      <c r="Z44" s="149">
        <v>0</v>
      </c>
      <c r="AA44" s="149">
        <v>0</v>
      </c>
      <c r="AB44" s="149">
        <v>0</v>
      </c>
      <c r="AC44" s="149">
        <v>0</v>
      </c>
      <c r="AD44" s="151">
        <v>0</v>
      </c>
      <c r="AF44" s="95"/>
    </row>
    <row r="45" spans="1:32" s="114" customFormat="1" ht="19.5" customHeight="1">
      <c r="A45" s="500"/>
      <c r="B45" s="99" t="s">
        <v>84</v>
      </c>
      <c r="C45" s="152">
        <f t="shared" si="1"/>
        <v>99</v>
      </c>
      <c r="D45" s="153">
        <v>5</v>
      </c>
      <c r="E45" s="153">
        <v>84</v>
      </c>
      <c r="F45" s="153">
        <v>5</v>
      </c>
      <c r="G45" s="153">
        <v>1</v>
      </c>
      <c r="H45" s="153">
        <v>3</v>
      </c>
      <c r="I45" s="153">
        <v>1</v>
      </c>
      <c r="J45" s="153">
        <f t="shared" si="2"/>
        <v>58</v>
      </c>
      <c r="K45" s="154">
        <v>3</v>
      </c>
      <c r="L45" s="154">
        <v>53</v>
      </c>
      <c r="M45" s="154">
        <v>1</v>
      </c>
      <c r="N45" s="154">
        <v>0</v>
      </c>
      <c r="O45" s="154">
        <v>1</v>
      </c>
      <c r="P45" s="154">
        <v>0</v>
      </c>
      <c r="Q45" s="153">
        <f t="shared" si="3"/>
        <v>39</v>
      </c>
      <c r="R45" s="154">
        <v>2</v>
      </c>
      <c r="S45" s="154">
        <v>31</v>
      </c>
      <c r="T45" s="154">
        <v>3</v>
      </c>
      <c r="U45" s="154">
        <v>1</v>
      </c>
      <c r="V45" s="154">
        <v>1</v>
      </c>
      <c r="W45" s="154">
        <v>1</v>
      </c>
      <c r="X45" s="155">
        <f t="shared" si="4"/>
        <v>2</v>
      </c>
      <c r="Y45" s="154">
        <v>0</v>
      </c>
      <c r="Z45" s="154">
        <v>0</v>
      </c>
      <c r="AA45" s="154">
        <v>1</v>
      </c>
      <c r="AB45" s="154">
        <v>0</v>
      </c>
      <c r="AC45" s="154">
        <v>1</v>
      </c>
      <c r="AD45" s="156">
        <v>0</v>
      </c>
      <c r="AF45" s="95"/>
    </row>
    <row r="46" spans="1:32" s="162" customFormat="1" ht="20.100000000000001" customHeight="1">
      <c r="A46" s="501" t="s">
        <v>110</v>
      </c>
      <c r="B46" s="157" t="s">
        <v>77</v>
      </c>
      <c r="C46" s="158">
        <f t="shared" ref="C46:AD46" si="5">SUM(C47:C53)</f>
        <v>466</v>
      </c>
      <c r="D46" s="159">
        <f t="shared" si="5"/>
        <v>106</v>
      </c>
      <c r="E46" s="159">
        <f t="shared" si="5"/>
        <v>303</v>
      </c>
      <c r="F46" s="159">
        <f t="shared" si="5"/>
        <v>11</v>
      </c>
      <c r="G46" s="159">
        <f t="shared" si="5"/>
        <v>6</v>
      </c>
      <c r="H46" s="159">
        <f t="shared" si="5"/>
        <v>27</v>
      </c>
      <c r="I46" s="160">
        <f t="shared" si="5"/>
        <v>13</v>
      </c>
      <c r="J46" s="159">
        <f t="shared" si="5"/>
        <v>345</v>
      </c>
      <c r="K46" s="159">
        <f t="shared" si="5"/>
        <v>85</v>
      </c>
      <c r="L46" s="159">
        <f t="shared" si="5"/>
        <v>222</v>
      </c>
      <c r="M46" s="159">
        <f t="shared" si="5"/>
        <v>0</v>
      </c>
      <c r="N46" s="159">
        <f t="shared" si="5"/>
        <v>5</v>
      </c>
      <c r="O46" s="159">
        <f t="shared" si="5"/>
        <v>22</v>
      </c>
      <c r="P46" s="159">
        <f t="shared" si="5"/>
        <v>11</v>
      </c>
      <c r="Q46" s="159">
        <f t="shared" si="5"/>
        <v>108</v>
      </c>
      <c r="R46" s="159">
        <f t="shared" si="5"/>
        <v>19</v>
      </c>
      <c r="S46" s="159">
        <f t="shared" si="5"/>
        <v>73</v>
      </c>
      <c r="T46" s="159">
        <f t="shared" si="5"/>
        <v>9</v>
      </c>
      <c r="U46" s="159">
        <f t="shared" si="5"/>
        <v>1</v>
      </c>
      <c r="V46" s="159">
        <f t="shared" si="5"/>
        <v>4</v>
      </c>
      <c r="W46" s="159">
        <f t="shared" si="5"/>
        <v>2</v>
      </c>
      <c r="X46" s="159">
        <f t="shared" si="5"/>
        <v>13</v>
      </c>
      <c r="Y46" s="159">
        <f t="shared" si="5"/>
        <v>2</v>
      </c>
      <c r="Z46" s="159">
        <f t="shared" si="5"/>
        <v>8</v>
      </c>
      <c r="AA46" s="159">
        <f t="shared" si="5"/>
        <v>2</v>
      </c>
      <c r="AB46" s="159">
        <f t="shared" si="5"/>
        <v>0</v>
      </c>
      <c r="AC46" s="159">
        <f t="shared" si="5"/>
        <v>1</v>
      </c>
      <c r="AD46" s="161">
        <f t="shared" si="5"/>
        <v>0</v>
      </c>
      <c r="AF46" s="95"/>
    </row>
    <row r="47" spans="1:32" s="162" customFormat="1" ht="20.100000000000001" customHeight="1">
      <c r="A47" s="501"/>
      <c r="B47" s="163" t="s">
        <v>78</v>
      </c>
      <c r="C47" s="164">
        <f t="shared" ref="C47:C53" si="6">SUM(D47:I47)</f>
        <v>223</v>
      </c>
      <c r="D47" s="236">
        <f>SUM(K47,R47,Y47)</f>
        <v>65</v>
      </c>
      <c r="E47" s="236">
        <f t="shared" ref="E47:I53" si="7">SUM(L47,S47,Z47)</f>
        <v>129</v>
      </c>
      <c r="F47" s="236">
        <f t="shared" si="7"/>
        <v>6</v>
      </c>
      <c r="G47" s="236">
        <f t="shared" si="7"/>
        <v>2</v>
      </c>
      <c r="H47" s="236">
        <f t="shared" si="7"/>
        <v>19</v>
      </c>
      <c r="I47" s="236">
        <f t="shared" si="7"/>
        <v>2</v>
      </c>
      <c r="J47" s="237">
        <f t="shared" ref="J47:J53" si="8">SUM(K47:P47)</f>
        <v>183</v>
      </c>
      <c r="K47" s="550">
        <v>56</v>
      </c>
      <c r="L47" s="550">
        <v>107</v>
      </c>
      <c r="M47" s="550"/>
      <c r="N47" s="550">
        <v>2</v>
      </c>
      <c r="O47" s="550">
        <v>16</v>
      </c>
      <c r="P47" s="550">
        <v>2</v>
      </c>
      <c r="Q47" s="237">
        <f>SUM(R47:W47)</f>
        <v>39</v>
      </c>
      <c r="R47" s="550">
        <v>9</v>
      </c>
      <c r="S47" s="550">
        <v>21</v>
      </c>
      <c r="T47" s="550">
        <v>6</v>
      </c>
      <c r="U47" s="550">
        <v>0</v>
      </c>
      <c r="V47" s="550">
        <v>3</v>
      </c>
      <c r="W47" s="550">
        <v>0</v>
      </c>
      <c r="X47" s="238">
        <f>SUM(Y47:AD47)</f>
        <v>1</v>
      </c>
      <c r="Y47" s="550"/>
      <c r="Z47" s="550">
        <v>1</v>
      </c>
      <c r="AA47" s="550">
        <v>0</v>
      </c>
      <c r="AB47" s="550">
        <v>0</v>
      </c>
      <c r="AC47" s="550">
        <v>0</v>
      </c>
      <c r="AD47" s="552">
        <v>0</v>
      </c>
      <c r="AF47" s="95"/>
    </row>
    <row r="48" spans="1:32" s="162" customFormat="1" ht="20.100000000000001" customHeight="1">
      <c r="A48" s="501"/>
      <c r="B48" s="163" t="s">
        <v>96</v>
      </c>
      <c r="C48" s="164">
        <f t="shared" si="6"/>
        <v>98</v>
      </c>
      <c r="D48" s="236">
        <f t="shared" ref="D48:D53" si="9">SUM(K48,R48,Y48)</f>
        <v>24</v>
      </c>
      <c r="E48" s="236">
        <f t="shared" si="7"/>
        <v>66</v>
      </c>
      <c r="F48" s="236">
        <f t="shared" si="7"/>
        <v>3</v>
      </c>
      <c r="G48" s="236">
        <f t="shared" si="7"/>
        <v>1</v>
      </c>
      <c r="H48" s="236">
        <f t="shared" si="7"/>
        <v>3</v>
      </c>
      <c r="I48" s="236">
        <f t="shared" si="7"/>
        <v>1</v>
      </c>
      <c r="J48" s="237">
        <f t="shared" si="8"/>
        <v>59</v>
      </c>
      <c r="K48" s="550">
        <v>18</v>
      </c>
      <c r="L48" s="550">
        <v>38</v>
      </c>
      <c r="M48" s="550"/>
      <c r="N48" s="550">
        <v>1</v>
      </c>
      <c r="O48" s="550">
        <v>1</v>
      </c>
      <c r="P48" s="550">
        <v>1</v>
      </c>
      <c r="Q48" s="237">
        <f t="shared" ref="Q48:Q53" si="10">SUM(R48:W48)</f>
        <v>28</v>
      </c>
      <c r="R48" s="550">
        <v>4</v>
      </c>
      <c r="S48" s="550">
        <v>22</v>
      </c>
      <c r="T48" s="550">
        <v>1</v>
      </c>
      <c r="U48" s="550">
        <v>0</v>
      </c>
      <c r="V48" s="550">
        <v>1</v>
      </c>
      <c r="W48" s="550">
        <v>0</v>
      </c>
      <c r="X48" s="238">
        <f t="shared" ref="X48:X53" si="11">SUM(Y48:AD48)</f>
        <v>11</v>
      </c>
      <c r="Y48" s="550">
        <v>2</v>
      </c>
      <c r="Z48" s="550">
        <v>6</v>
      </c>
      <c r="AA48" s="550">
        <v>2</v>
      </c>
      <c r="AB48" s="550">
        <v>0</v>
      </c>
      <c r="AC48" s="550">
        <v>1</v>
      </c>
      <c r="AD48" s="552">
        <v>0</v>
      </c>
      <c r="AF48" s="95"/>
    </row>
    <row r="49" spans="1:32" s="162" customFormat="1" ht="20.100000000000001" customHeight="1">
      <c r="A49" s="501"/>
      <c r="B49" s="163" t="s">
        <v>97</v>
      </c>
      <c r="C49" s="164">
        <f t="shared" si="6"/>
        <v>22</v>
      </c>
      <c r="D49" s="236">
        <f t="shared" si="9"/>
        <v>0</v>
      </c>
      <c r="E49" s="236">
        <f t="shared" si="7"/>
        <v>21</v>
      </c>
      <c r="F49" s="236">
        <f t="shared" si="7"/>
        <v>0</v>
      </c>
      <c r="G49" s="236">
        <f t="shared" si="7"/>
        <v>0</v>
      </c>
      <c r="H49" s="236">
        <f t="shared" si="7"/>
        <v>0</v>
      </c>
      <c r="I49" s="236">
        <f t="shared" si="7"/>
        <v>1</v>
      </c>
      <c r="J49" s="237">
        <f t="shared" si="8"/>
        <v>11</v>
      </c>
      <c r="K49" s="550">
        <v>0</v>
      </c>
      <c r="L49" s="550">
        <v>10</v>
      </c>
      <c r="M49" s="550">
        <v>0</v>
      </c>
      <c r="N49" s="550">
        <v>0</v>
      </c>
      <c r="O49" s="550">
        <v>0</v>
      </c>
      <c r="P49" s="550">
        <v>1</v>
      </c>
      <c r="Q49" s="237">
        <f t="shared" si="10"/>
        <v>11</v>
      </c>
      <c r="R49" s="550">
        <v>0</v>
      </c>
      <c r="S49" s="550">
        <v>11</v>
      </c>
      <c r="T49" s="550">
        <v>0</v>
      </c>
      <c r="U49" s="550">
        <v>0</v>
      </c>
      <c r="V49" s="550">
        <v>0</v>
      </c>
      <c r="W49" s="550">
        <v>0</v>
      </c>
      <c r="X49" s="238">
        <f t="shared" si="11"/>
        <v>0</v>
      </c>
      <c r="Y49" s="550">
        <v>0</v>
      </c>
      <c r="Z49" s="550">
        <v>0</v>
      </c>
      <c r="AA49" s="550">
        <v>0</v>
      </c>
      <c r="AB49" s="550">
        <v>0</v>
      </c>
      <c r="AC49" s="550">
        <v>0</v>
      </c>
      <c r="AD49" s="552">
        <v>0</v>
      </c>
      <c r="AF49" s="95"/>
    </row>
    <row r="50" spans="1:32" s="162" customFormat="1" ht="20.100000000000001" customHeight="1">
      <c r="A50" s="501"/>
      <c r="B50" s="165" t="s">
        <v>98</v>
      </c>
      <c r="C50" s="164">
        <f t="shared" si="6"/>
        <v>4</v>
      </c>
      <c r="D50" s="236">
        <f t="shared" si="9"/>
        <v>0</v>
      </c>
      <c r="E50" s="236">
        <f t="shared" si="7"/>
        <v>4</v>
      </c>
      <c r="F50" s="236">
        <f t="shared" si="7"/>
        <v>0</v>
      </c>
      <c r="G50" s="236">
        <f t="shared" si="7"/>
        <v>0</v>
      </c>
      <c r="H50" s="236">
        <f t="shared" si="7"/>
        <v>0</v>
      </c>
      <c r="I50" s="236">
        <f t="shared" si="7"/>
        <v>0</v>
      </c>
      <c r="J50" s="237">
        <f t="shared" si="8"/>
        <v>1</v>
      </c>
      <c r="K50" s="550">
        <v>0</v>
      </c>
      <c r="L50" s="550">
        <v>1</v>
      </c>
      <c r="M50" s="550">
        <v>0</v>
      </c>
      <c r="N50" s="550">
        <v>0</v>
      </c>
      <c r="O50" s="550">
        <v>0</v>
      </c>
      <c r="P50" s="550">
        <v>0</v>
      </c>
      <c r="Q50" s="237">
        <f t="shared" si="10"/>
        <v>3</v>
      </c>
      <c r="R50" s="550">
        <v>0</v>
      </c>
      <c r="S50" s="550">
        <v>3</v>
      </c>
      <c r="T50" s="550">
        <v>0</v>
      </c>
      <c r="U50" s="550">
        <v>0</v>
      </c>
      <c r="V50" s="550">
        <v>0</v>
      </c>
      <c r="W50" s="550">
        <v>0</v>
      </c>
      <c r="X50" s="238">
        <f t="shared" si="11"/>
        <v>0</v>
      </c>
      <c r="Y50" s="550">
        <v>0</v>
      </c>
      <c r="Z50" s="550">
        <v>0</v>
      </c>
      <c r="AA50" s="550">
        <v>0</v>
      </c>
      <c r="AB50" s="550">
        <v>0</v>
      </c>
      <c r="AC50" s="550">
        <v>0</v>
      </c>
      <c r="AD50" s="552">
        <v>0</v>
      </c>
      <c r="AF50" s="95"/>
    </row>
    <row r="51" spans="1:32" s="162" customFormat="1" ht="20.100000000000001" customHeight="1">
      <c r="A51" s="501"/>
      <c r="B51" s="166" t="s">
        <v>91</v>
      </c>
      <c r="C51" s="164">
        <f t="shared" si="6"/>
        <v>15</v>
      </c>
      <c r="D51" s="236">
        <f t="shared" si="9"/>
        <v>7</v>
      </c>
      <c r="E51" s="236">
        <f t="shared" si="7"/>
        <v>4</v>
      </c>
      <c r="F51" s="236">
        <f t="shared" si="7"/>
        <v>2</v>
      </c>
      <c r="G51" s="236">
        <f t="shared" si="7"/>
        <v>1</v>
      </c>
      <c r="H51" s="236">
        <f t="shared" si="7"/>
        <v>0</v>
      </c>
      <c r="I51" s="236">
        <f t="shared" si="7"/>
        <v>1</v>
      </c>
      <c r="J51" s="237">
        <f t="shared" si="8"/>
        <v>5</v>
      </c>
      <c r="K51" s="550">
        <v>3</v>
      </c>
      <c r="L51" s="550">
        <v>1</v>
      </c>
      <c r="M51" s="550"/>
      <c r="N51" s="550">
        <v>1</v>
      </c>
      <c r="O51" s="550"/>
      <c r="P51" s="550"/>
      <c r="Q51" s="237">
        <f t="shared" si="10"/>
        <v>10</v>
      </c>
      <c r="R51" s="550">
        <v>4</v>
      </c>
      <c r="S51" s="550">
        <v>3</v>
      </c>
      <c r="T51" s="550">
        <v>2</v>
      </c>
      <c r="U51" s="550">
        <v>0</v>
      </c>
      <c r="V51" s="550">
        <v>0</v>
      </c>
      <c r="W51" s="550">
        <v>1</v>
      </c>
      <c r="X51" s="238">
        <f t="shared" si="11"/>
        <v>0</v>
      </c>
      <c r="Y51" s="550">
        <v>0</v>
      </c>
      <c r="Z51" s="550">
        <v>0</v>
      </c>
      <c r="AA51" s="550">
        <v>0</v>
      </c>
      <c r="AB51" s="550">
        <v>0</v>
      </c>
      <c r="AC51" s="550">
        <v>0</v>
      </c>
      <c r="AD51" s="552">
        <v>0</v>
      </c>
      <c r="AF51" s="95"/>
    </row>
    <row r="52" spans="1:32" s="162" customFormat="1" ht="20.100000000000001" customHeight="1">
      <c r="A52" s="501"/>
      <c r="B52" s="165" t="s">
        <v>109</v>
      </c>
      <c r="C52" s="164">
        <f t="shared" si="6"/>
        <v>1</v>
      </c>
      <c r="D52" s="236">
        <f t="shared" si="9"/>
        <v>0</v>
      </c>
      <c r="E52" s="236">
        <f t="shared" si="7"/>
        <v>1</v>
      </c>
      <c r="F52" s="236">
        <f t="shared" si="7"/>
        <v>0</v>
      </c>
      <c r="G52" s="236">
        <f t="shared" si="7"/>
        <v>0</v>
      </c>
      <c r="H52" s="236">
        <f t="shared" si="7"/>
        <v>0</v>
      </c>
      <c r="I52" s="236">
        <f t="shared" si="7"/>
        <v>0</v>
      </c>
      <c r="J52" s="237">
        <f t="shared" si="8"/>
        <v>1</v>
      </c>
      <c r="K52" s="550">
        <v>0</v>
      </c>
      <c r="L52" s="550">
        <v>1</v>
      </c>
      <c r="M52" s="550">
        <v>0</v>
      </c>
      <c r="N52" s="550">
        <v>0</v>
      </c>
      <c r="O52" s="550">
        <v>0</v>
      </c>
      <c r="P52" s="550">
        <v>0</v>
      </c>
      <c r="Q52" s="237">
        <f t="shared" si="10"/>
        <v>0</v>
      </c>
      <c r="R52" s="550">
        <v>0</v>
      </c>
      <c r="S52" s="550">
        <v>0</v>
      </c>
      <c r="T52" s="550">
        <v>0</v>
      </c>
      <c r="U52" s="550">
        <v>0</v>
      </c>
      <c r="V52" s="550">
        <v>0</v>
      </c>
      <c r="W52" s="550">
        <v>0</v>
      </c>
      <c r="X52" s="238">
        <f t="shared" si="11"/>
        <v>0</v>
      </c>
      <c r="Y52" s="550">
        <v>0</v>
      </c>
      <c r="Z52" s="550">
        <v>0</v>
      </c>
      <c r="AA52" s="550">
        <v>0</v>
      </c>
      <c r="AB52" s="550">
        <v>0</v>
      </c>
      <c r="AC52" s="550">
        <v>0</v>
      </c>
      <c r="AD52" s="552">
        <v>0</v>
      </c>
      <c r="AF52" s="95"/>
    </row>
    <row r="53" spans="1:32" s="162" customFormat="1" ht="19.5" customHeight="1">
      <c r="A53" s="501"/>
      <c r="B53" s="165" t="s">
        <v>84</v>
      </c>
      <c r="C53" s="167">
        <f t="shared" si="6"/>
        <v>103</v>
      </c>
      <c r="D53" s="241">
        <f t="shared" si="9"/>
        <v>10</v>
      </c>
      <c r="E53" s="241">
        <f t="shared" si="7"/>
        <v>78</v>
      </c>
      <c r="F53" s="241">
        <f t="shared" si="7"/>
        <v>0</v>
      </c>
      <c r="G53" s="241">
        <f t="shared" si="7"/>
        <v>2</v>
      </c>
      <c r="H53" s="241">
        <f t="shared" si="7"/>
        <v>5</v>
      </c>
      <c r="I53" s="241">
        <f t="shared" si="7"/>
        <v>8</v>
      </c>
      <c r="J53" s="242">
        <f t="shared" si="8"/>
        <v>85</v>
      </c>
      <c r="K53" s="551">
        <v>8</v>
      </c>
      <c r="L53" s="551">
        <v>64</v>
      </c>
      <c r="M53" s="551">
        <v>0</v>
      </c>
      <c r="N53" s="551">
        <v>1</v>
      </c>
      <c r="O53" s="551">
        <v>5</v>
      </c>
      <c r="P53" s="551">
        <v>7</v>
      </c>
      <c r="Q53" s="242">
        <f t="shared" si="10"/>
        <v>17</v>
      </c>
      <c r="R53" s="551">
        <v>2</v>
      </c>
      <c r="S53" s="551">
        <v>13</v>
      </c>
      <c r="T53" s="551">
        <v>0</v>
      </c>
      <c r="U53" s="551">
        <v>1</v>
      </c>
      <c r="V53" s="551">
        <v>0</v>
      </c>
      <c r="W53" s="551">
        <v>1</v>
      </c>
      <c r="X53" s="243">
        <f t="shared" si="11"/>
        <v>1</v>
      </c>
      <c r="Y53" s="551">
        <v>0</v>
      </c>
      <c r="Z53" s="551">
        <v>1</v>
      </c>
      <c r="AA53" s="551">
        <v>0</v>
      </c>
      <c r="AB53" s="551">
        <v>0</v>
      </c>
      <c r="AC53" s="551">
        <v>0</v>
      </c>
      <c r="AD53" s="553">
        <v>0</v>
      </c>
      <c r="AF53" s="95"/>
    </row>
    <row r="54" spans="1:32" s="84" customFormat="1">
      <c r="A54" s="37" t="s">
        <v>111</v>
      </c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497" t="s">
        <v>112</v>
      </c>
      <c r="Z54" s="497"/>
      <c r="AA54" s="497"/>
      <c r="AB54" s="497"/>
      <c r="AC54" s="497"/>
      <c r="AD54" s="497"/>
    </row>
    <row r="55" spans="1:32"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</row>
    <row r="56" spans="1:32">
      <c r="D56" s="169"/>
      <c r="E56" s="169"/>
      <c r="F56" s="169"/>
      <c r="G56" s="169"/>
      <c r="H56" s="169"/>
      <c r="I56" s="169"/>
    </row>
    <row r="57" spans="1:32">
      <c r="D57" s="169"/>
      <c r="I57" s="169"/>
    </row>
    <row r="58" spans="1:32">
      <c r="D58" s="169"/>
      <c r="I58" s="169"/>
    </row>
    <row r="59" spans="1:32">
      <c r="D59" s="169"/>
      <c r="I59" s="169"/>
    </row>
    <row r="60" spans="1:32">
      <c r="C60" s="169"/>
      <c r="D60" s="169"/>
      <c r="I60" s="169"/>
    </row>
    <row r="61" spans="1:32">
      <c r="D61" s="169"/>
      <c r="I61" s="169"/>
    </row>
    <row r="62" spans="1:32">
      <c r="D62" s="169"/>
      <c r="I62" s="169"/>
    </row>
    <row r="63" spans="1:32">
      <c r="D63" s="169"/>
      <c r="I63" s="169"/>
    </row>
    <row r="64" spans="1:32">
      <c r="D64" s="169"/>
    </row>
  </sheetData>
  <mergeCells count="15">
    <mergeCell ref="Y54:AD54"/>
    <mergeCell ref="A6:A13"/>
    <mergeCell ref="A14:A21"/>
    <mergeCell ref="A22:A29"/>
    <mergeCell ref="A30:A37"/>
    <mergeCell ref="A38:A45"/>
    <mergeCell ref="A46:A53"/>
    <mergeCell ref="A2:J2"/>
    <mergeCell ref="A3:B3"/>
    <mergeCell ref="AA3:AD3"/>
    <mergeCell ref="A4:B5"/>
    <mergeCell ref="C4:I4"/>
    <mergeCell ref="J4:P4"/>
    <mergeCell ref="Q4:W4"/>
    <mergeCell ref="X4:AD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56"/>
  <sheetViews>
    <sheetView topLeftCell="E37" zoomScale="98" zoomScaleNormal="98" workbookViewId="0">
      <selection activeCell="N66" sqref="N66"/>
    </sheetView>
  </sheetViews>
  <sheetFormatPr defaultRowHeight="16.5"/>
  <cols>
    <col min="1" max="1" width="3.5" style="85" customWidth="1"/>
    <col min="2" max="2" width="9.875" style="85" customWidth="1"/>
    <col min="3" max="3" width="9.25" style="85" customWidth="1"/>
    <col min="4" max="4" width="9" style="85"/>
    <col min="5" max="5" width="9.75" style="85" customWidth="1"/>
    <col min="6" max="6" width="7.75" style="85" customWidth="1"/>
    <col min="7" max="7" width="10.625" style="85" customWidth="1"/>
    <col min="8" max="8" width="7.125" style="85" customWidth="1"/>
    <col min="9" max="9" width="7.5" style="85" customWidth="1"/>
    <col min="10" max="10" width="8.75" style="85" customWidth="1"/>
    <col min="11" max="11" width="8.5" style="85" customWidth="1"/>
    <col min="12" max="12" width="9.75" style="85" customWidth="1"/>
    <col min="13" max="13" width="7.75" style="85" customWidth="1"/>
    <col min="14" max="14" width="10.625" style="85" customWidth="1"/>
    <col min="15" max="15" width="7.125" style="85" customWidth="1"/>
    <col min="16" max="16" width="6.375" style="85" customWidth="1"/>
    <col min="17" max="17" width="8.75" style="85" customWidth="1"/>
    <col min="18" max="18" width="8.375" style="85" customWidth="1"/>
    <col min="19" max="19" width="9.75" style="85" customWidth="1"/>
    <col min="20" max="20" width="7.75" style="85" customWidth="1"/>
    <col min="21" max="21" width="10.625" style="85" customWidth="1"/>
    <col min="22" max="22" width="7.125" style="85" customWidth="1"/>
    <col min="23" max="23" width="7.5" style="85" customWidth="1"/>
    <col min="24" max="24" width="7.625" style="85" customWidth="1"/>
    <col min="25" max="25" width="8.875" style="85" customWidth="1"/>
    <col min="26" max="26" width="9.75" style="85" customWidth="1"/>
    <col min="27" max="27" width="7.75" style="85" customWidth="1"/>
    <col min="28" max="28" width="12" style="85" customWidth="1"/>
    <col min="29" max="29" width="7.125" style="85" customWidth="1"/>
    <col min="30" max="30" width="6.75" style="85" bestFit="1" customWidth="1"/>
    <col min="31" max="31" width="9.125" style="85" bestFit="1" customWidth="1"/>
    <col min="32" max="16384" width="9" style="85"/>
  </cols>
  <sheetData>
    <row r="1" spans="1:31" s="84" customFormat="1"/>
    <row r="2" spans="1:31" ht="22.5" customHeight="1">
      <c r="A2" s="491" t="s">
        <v>113</v>
      </c>
      <c r="B2" s="491"/>
      <c r="C2" s="491"/>
      <c r="D2" s="491"/>
      <c r="E2" s="491"/>
      <c r="F2" s="491"/>
      <c r="G2" s="491"/>
      <c r="H2" s="491"/>
      <c r="I2" s="491"/>
      <c r="J2" s="3"/>
      <c r="K2" s="3"/>
      <c r="L2" s="3"/>
      <c r="M2" s="3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</row>
    <row r="3" spans="1:31" s="84" customFormat="1">
      <c r="A3" s="492" t="s">
        <v>114</v>
      </c>
      <c r="B3" s="492"/>
      <c r="C3" s="1"/>
      <c r="D3" s="1"/>
      <c r="E3" s="1"/>
      <c r="F3" s="1"/>
      <c r="G3" s="1"/>
      <c r="H3" s="1"/>
      <c r="I3" s="1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493" t="s">
        <v>54</v>
      </c>
      <c r="AB3" s="493"/>
      <c r="AC3" s="493"/>
      <c r="AD3" s="493"/>
    </row>
    <row r="4" spans="1:31" ht="21" customHeight="1">
      <c r="A4" s="494" t="s">
        <v>115</v>
      </c>
      <c r="B4" s="495"/>
      <c r="C4" s="496" t="s">
        <v>116</v>
      </c>
      <c r="D4" s="496"/>
      <c r="E4" s="496"/>
      <c r="F4" s="496"/>
      <c r="G4" s="496"/>
      <c r="H4" s="496"/>
      <c r="I4" s="496"/>
      <c r="J4" s="496" t="s">
        <v>117</v>
      </c>
      <c r="K4" s="496"/>
      <c r="L4" s="496"/>
      <c r="M4" s="496"/>
      <c r="N4" s="496"/>
      <c r="O4" s="496"/>
      <c r="P4" s="496"/>
      <c r="Q4" s="496" t="s">
        <v>118</v>
      </c>
      <c r="R4" s="496"/>
      <c r="S4" s="496"/>
      <c r="T4" s="496"/>
      <c r="U4" s="496"/>
      <c r="V4" s="496"/>
      <c r="W4" s="496"/>
      <c r="X4" s="496" t="s">
        <v>119</v>
      </c>
      <c r="Y4" s="496"/>
      <c r="Z4" s="496"/>
      <c r="AA4" s="496"/>
      <c r="AB4" s="496"/>
      <c r="AC4" s="496"/>
      <c r="AD4" s="496"/>
    </row>
    <row r="5" spans="1:31" ht="38.25" customHeight="1">
      <c r="A5" s="494"/>
      <c r="B5" s="495"/>
      <c r="C5" s="43" t="s">
        <v>120</v>
      </c>
      <c r="D5" s="43" t="s">
        <v>121</v>
      </c>
      <c r="E5" s="43" t="s">
        <v>122</v>
      </c>
      <c r="F5" s="43" t="s">
        <v>123</v>
      </c>
      <c r="G5" s="88" t="s">
        <v>124</v>
      </c>
      <c r="H5" s="43" t="s">
        <v>125</v>
      </c>
      <c r="I5" s="43" t="s">
        <v>126</v>
      </c>
      <c r="J5" s="43" t="s">
        <v>120</v>
      </c>
      <c r="K5" s="43" t="s">
        <v>121</v>
      </c>
      <c r="L5" s="43" t="s">
        <v>122</v>
      </c>
      <c r="M5" s="43" t="s">
        <v>123</v>
      </c>
      <c r="N5" s="88" t="s">
        <v>124</v>
      </c>
      <c r="O5" s="43" t="s">
        <v>125</v>
      </c>
      <c r="P5" s="43" t="s">
        <v>126</v>
      </c>
      <c r="Q5" s="43" t="s">
        <v>120</v>
      </c>
      <c r="R5" s="43" t="s">
        <v>121</v>
      </c>
      <c r="S5" s="43" t="s">
        <v>122</v>
      </c>
      <c r="T5" s="43" t="s">
        <v>123</v>
      </c>
      <c r="U5" s="88" t="s">
        <v>124</v>
      </c>
      <c r="V5" s="43" t="s">
        <v>125</v>
      </c>
      <c r="W5" s="43" t="s">
        <v>126</v>
      </c>
      <c r="X5" s="43" t="s">
        <v>120</v>
      </c>
      <c r="Y5" s="43" t="s">
        <v>121</v>
      </c>
      <c r="Z5" s="43" t="s">
        <v>67</v>
      </c>
      <c r="AA5" s="43" t="s">
        <v>123</v>
      </c>
      <c r="AB5" s="88" t="s">
        <v>124</v>
      </c>
      <c r="AC5" s="43" t="s">
        <v>125</v>
      </c>
      <c r="AD5" s="43" t="s">
        <v>126</v>
      </c>
    </row>
    <row r="6" spans="1:31" s="177" customFormat="1" ht="18" customHeight="1">
      <c r="A6" s="503" t="s">
        <v>127</v>
      </c>
      <c r="B6" s="171" t="s">
        <v>86</v>
      </c>
      <c r="C6" s="172">
        <v>121276.11099999999</v>
      </c>
      <c r="D6" s="173">
        <v>22261.345999999998</v>
      </c>
      <c r="E6" s="173">
        <v>94278.50499999999</v>
      </c>
      <c r="F6" s="174">
        <v>3240.49</v>
      </c>
      <c r="G6" s="174">
        <v>499.5</v>
      </c>
      <c r="H6" s="174">
        <v>946.33</v>
      </c>
      <c r="I6" s="174">
        <v>49.94</v>
      </c>
      <c r="J6" s="174">
        <v>89263.97099999999</v>
      </c>
      <c r="K6" s="174">
        <v>19370.806</v>
      </c>
      <c r="L6" s="174">
        <v>67195.345000000001</v>
      </c>
      <c r="M6" s="174">
        <v>1757.69</v>
      </c>
      <c r="N6" s="174">
        <v>0</v>
      </c>
      <c r="O6" s="174">
        <v>940.13000000000011</v>
      </c>
      <c r="P6" s="174">
        <v>0</v>
      </c>
      <c r="Q6" s="174">
        <v>29267.63</v>
      </c>
      <c r="R6" s="174">
        <v>1607.76</v>
      </c>
      <c r="S6" s="174">
        <v>26402.659999999996</v>
      </c>
      <c r="T6" s="174">
        <v>739.71</v>
      </c>
      <c r="U6" s="174">
        <v>499.5</v>
      </c>
      <c r="V6" s="174">
        <v>0</v>
      </c>
      <c r="W6" s="174">
        <v>18</v>
      </c>
      <c r="X6" s="174">
        <v>2744.5099999999998</v>
      </c>
      <c r="Y6" s="174">
        <v>1282.78</v>
      </c>
      <c r="Z6" s="174">
        <v>680.5</v>
      </c>
      <c r="AA6" s="174">
        <v>743.08999999999992</v>
      </c>
      <c r="AB6" s="174">
        <v>0</v>
      </c>
      <c r="AC6" s="174">
        <v>6.2</v>
      </c>
      <c r="AD6" s="175">
        <v>31.94</v>
      </c>
      <c r="AE6" s="176"/>
    </row>
    <row r="7" spans="1:31" s="177" customFormat="1" ht="18" customHeight="1">
      <c r="A7" s="503"/>
      <c r="B7" s="171" t="s">
        <v>87</v>
      </c>
      <c r="C7" s="178">
        <v>20376.825999999997</v>
      </c>
      <c r="D7" s="179">
        <v>8600.1260000000002</v>
      </c>
      <c r="E7" s="179">
        <v>9613.4</v>
      </c>
      <c r="F7" s="180">
        <v>1600.85</v>
      </c>
      <c r="G7" s="180">
        <v>0</v>
      </c>
      <c r="H7" s="180">
        <v>544.45000000000005</v>
      </c>
      <c r="I7" s="180">
        <v>18</v>
      </c>
      <c r="J7" s="180">
        <v>19163.736000000001</v>
      </c>
      <c r="K7" s="180">
        <v>8471.8459999999995</v>
      </c>
      <c r="L7" s="180">
        <v>8883.1</v>
      </c>
      <c r="M7" s="180">
        <v>1264.3399999999999</v>
      </c>
      <c r="N7" s="180">
        <v>0</v>
      </c>
      <c r="O7" s="180">
        <v>544.45000000000005</v>
      </c>
      <c r="P7" s="180">
        <v>0</v>
      </c>
      <c r="Q7" s="180">
        <v>1029.54</v>
      </c>
      <c r="R7" s="181">
        <v>79.680000000000007</v>
      </c>
      <c r="S7" s="181">
        <v>730.3</v>
      </c>
      <c r="T7" s="181">
        <v>201.56</v>
      </c>
      <c r="U7" s="180">
        <v>0</v>
      </c>
      <c r="V7" s="180">
        <v>0</v>
      </c>
      <c r="W7" s="182">
        <v>18</v>
      </c>
      <c r="X7" s="180">
        <v>183.54999999999998</v>
      </c>
      <c r="Y7" s="180">
        <v>48.6</v>
      </c>
      <c r="Z7" s="180">
        <v>0</v>
      </c>
      <c r="AA7" s="180">
        <v>134.94999999999999</v>
      </c>
      <c r="AB7" s="180">
        <v>0</v>
      </c>
      <c r="AC7" s="180">
        <v>0</v>
      </c>
      <c r="AD7" s="183">
        <v>0</v>
      </c>
      <c r="AE7" s="176"/>
    </row>
    <row r="8" spans="1:31" s="177" customFormat="1" ht="18" customHeight="1">
      <c r="A8" s="503"/>
      <c r="B8" s="171" t="s">
        <v>88</v>
      </c>
      <c r="C8" s="178">
        <v>16475.21</v>
      </c>
      <c r="D8" s="179">
        <v>8292.6200000000008</v>
      </c>
      <c r="E8" s="179">
        <v>7106.23</v>
      </c>
      <c r="F8" s="180">
        <v>952.54</v>
      </c>
      <c r="G8" s="180">
        <v>0</v>
      </c>
      <c r="H8" s="180">
        <v>91.88000000000001</v>
      </c>
      <c r="I8" s="180">
        <v>31.94</v>
      </c>
      <c r="J8" s="180">
        <v>11860.6</v>
      </c>
      <c r="K8" s="180">
        <v>5916.91</v>
      </c>
      <c r="L8" s="180">
        <v>5551.41</v>
      </c>
      <c r="M8" s="180">
        <v>306.60000000000002</v>
      </c>
      <c r="N8" s="180">
        <v>0</v>
      </c>
      <c r="O8" s="180">
        <v>85.68</v>
      </c>
      <c r="P8" s="180">
        <v>0</v>
      </c>
      <c r="Q8" s="180">
        <v>2329.96</v>
      </c>
      <c r="R8" s="181">
        <v>1417.84</v>
      </c>
      <c r="S8" s="181">
        <v>874.32</v>
      </c>
      <c r="T8" s="181">
        <v>37.799999999999997</v>
      </c>
      <c r="U8" s="184">
        <v>0</v>
      </c>
      <c r="V8" s="180">
        <v>0</v>
      </c>
      <c r="W8" s="182">
        <v>0</v>
      </c>
      <c r="X8" s="180">
        <v>2284.6499999999996</v>
      </c>
      <c r="Y8" s="180">
        <v>957.87</v>
      </c>
      <c r="Z8" s="182">
        <v>680.5</v>
      </c>
      <c r="AA8" s="182">
        <v>608.14</v>
      </c>
      <c r="AB8" s="182">
        <v>0</v>
      </c>
      <c r="AC8" s="180">
        <v>6.2</v>
      </c>
      <c r="AD8" s="183">
        <v>31.94</v>
      </c>
      <c r="AE8" s="176"/>
    </row>
    <row r="9" spans="1:31" s="177" customFormat="1" ht="18" customHeight="1">
      <c r="A9" s="503"/>
      <c r="B9" s="171" t="s">
        <v>89</v>
      </c>
      <c r="C9" s="178">
        <v>48540.06</v>
      </c>
      <c r="D9" s="179">
        <v>0</v>
      </c>
      <c r="E9" s="179">
        <v>48540.06</v>
      </c>
      <c r="F9" s="180">
        <v>0</v>
      </c>
      <c r="G9" s="180">
        <v>0</v>
      </c>
      <c r="H9" s="180">
        <v>0</v>
      </c>
      <c r="I9" s="180">
        <v>0</v>
      </c>
      <c r="J9" s="180">
        <v>33300.519999999997</v>
      </c>
      <c r="K9" s="180">
        <v>0</v>
      </c>
      <c r="L9" s="180">
        <v>33300.519999999997</v>
      </c>
      <c r="M9" s="180">
        <v>0</v>
      </c>
      <c r="N9" s="180">
        <v>0</v>
      </c>
      <c r="O9" s="180">
        <v>0</v>
      </c>
      <c r="P9" s="180">
        <v>0</v>
      </c>
      <c r="Q9" s="180">
        <v>15239.54</v>
      </c>
      <c r="R9" s="181">
        <v>0</v>
      </c>
      <c r="S9" s="181">
        <v>15239.54</v>
      </c>
      <c r="T9" s="181">
        <v>0</v>
      </c>
      <c r="U9" s="184">
        <v>0</v>
      </c>
      <c r="V9" s="180">
        <v>0</v>
      </c>
      <c r="W9" s="182">
        <v>0</v>
      </c>
      <c r="X9" s="180">
        <v>0</v>
      </c>
      <c r="Y9" s="180">
        <v>0</v>
      </c>
      <c r="Z9" s="180">
        <v>0</v>
      </c>
      <c r="AA9" s="180">
        <v>0</v>
      </c>
      <c r="AB9" s="180">
        <v>0</v>
      </c>
      <c r="AC9" s="180">
        <v>0</v>
      </c>
      <c r="AD9" s="183">
        <v>0</v>
      </c>
      <c r="AE9" s="176"/>
    </row>
    <row r="10" spans="1:31" s="177" customFormat="1" ht="18" customHeight="1">
      <c r="A10" s="503"/>
      <c r="B10" s="100" t="s">
        <v>90</v>
      </c>
      <c r="C10" s="178">
        <v>8864.43</v>
      </c>
      <c r="D10" s="179">
        <v>203.5</v>
      </c>
      <c r="E10" s="179">
        <v>8574.99</v>
      </c>
      <c r="F10" s="180">
        <v>85.94</v>
      </c>
      <c r="G10" s="180">
        <v>0</v>
      </c>
      <c r="H10" s="180">
        <v>0</v>
      </c>
      <c r="I10" s="180">
        <v>0</v>
      </c>
      <c r="J10" s="180">
        <v>7436.39</v>
      </c>
      <c r="K10" s="180">
        <v>203.5</v>
      </c>
      <c r="L10" s="180">
        <v>7232.89</v>
      </c>
      <c r="M10" s="180">
        <v>0</v>
      </c>
      <c r="N10" s="180">
        <v>0</v>
      </c>
      <c r="O10" s="180">
        <v>0</v>
      </c>
      <c r="P10" s="180">
        <v>0</v>
      </c>
      <c r="Q10" s="180">
        <v>1428.04</v>
      </c>
      <c r="R10" s="181">
        <v>0</v>
      </c>
      <c r="S10" s="181">
        <v>1342.1</v>
      </c>
      <c r="T10" s="181">
        <v>85.94</v>
      </c>
      <c r="U10" s="184">
        <v>0</v>
      </c>
      <c r="V10" s="180">
        <v>0</v>
      </c>
      <c r="W10" s="182">
        <v>0</v>
      </c>
      <c r="X10" s="180">
        <v>0</v>
      </c>
      <c r="Y10" s="180">
        <v>0</v>
      </c>
      <c r="Z10" s="180">
        <v>0</v>
      </c>
      <c r="AA10" s="180">
        <v>0</v>
      </c>
      <c r="AB10" s="180">
        <v>0</v>
      </c>
      <c r="AC10" s="180">
        <v>0</v>
      </c>
      <c r="AD10" s="183">
        <v>0</v>
      </c>
      <c r="AE10" s="176"/>
    </row>
    <row r="11" spans="1:31" s="177" customFormat="1" ht="18" customHeight="1">
      <c r="A11" s="503"/>
      <c r="B11" s="100" t="s">
        <v>128</v>
      </c>
      <c r="C11" s="178">
        <v>6451.16</v>
      </c>
      <c r="D11" s="179">
        <v>4199.1899999999996</v>
      </c>
      <c r="E11" s="179">
        <v>1867.62</v>
      </c>
      <c r="F11" s="180">
        <v>384.35</v>
      </c>
      <c r="G11" s="180">
        <v>0</v>
      </c>
      <c r="H11" s="180">
        <v>0</v>
      </c>
      <c r="I11" s="180">
        <v>0</v>
      </c>
      <c r="J11" s="180">
        <v>5142.51</v>
      </c>
      <c r="K11" s="180">
        <v>3812.64</v>
      </c>
      <c r="L11" s="180">
        <v>1329.87</v>
      </c>
      <c r="M11" s="180">
        <v>0</v>
      </c>
      <c r="N11" s="180">
        <v>0</v>
      </c>
      <c r="O11" s="180">
        <v>0</v>
      </c>
      <c r="P11" s="180">
        <v>0</v>
      </c>
      <c r="Q11" s="180">
        <v>1032.3400000000001</v>
      </c>
      <c r="R11" s="181">
        <v>110.24</v>
      </c>
      <c r="S11" s="181">
        <v>537.75</v>
      </c>
      <c r="T11" s="181">
        <v>384.35</v>
      </c>
      <c r="U11" s="184">
        <v>0</v>
      </c>
      <c r="V11" s="180">
        <v>0</v>
      </c>
      <c r="W11" s="182">
        <v>0</v>
      </c>
      <c r="X11" s="180">
        <v>276.31</v>
      </c>
      <c r="Y11" s="180">
        <v>276.31</v>
      </c>
      <c r="Z11" s="180">
        <v>0</v>
      </c>
      <c r="AA11" s="180">
        <v>0</v>
      </c>
      <c r="AB11" s="180">
        <v>0</v>
      </c>
      <c r="AC11" s="180">
        <v>0</v>
      </c>
      <c r="AD11" s="183">
        <v>0</v>
      </c>
      <c r="AE11" s="176"/>
    </row>
    <row r="12" spans="1:31" s="177" customFormat="1" ht="18" customHeight="1">
      <c r="A12" s="503"/>
      <c r="B12" s="100" t="s">
        <v>92</v>
      </c>
      <c r="C12" s="178">
        <v>108</v>
      </c>
      <c r="D12" s="179">
        <v>0</v>
      </c>
      <c r="E12" s="179">
        <v>108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108</v>
      </c>
      <c r="R12" s="181">
        <v>0</v>
      </c>
      <c r="S12" s="181">
        <v>108</v>
      </c>
      <c r="T12" s="181">
        <v>0</v>
      </c>
      <c r="U12" s="184">
        <v>0</v>
      </c>
      <c r="V12" s="180">
        <v>0</v>
      </c>
      <c r="W12" s="182">
        <v>0</v>
      </c>
      <c r="X12" s="180">
        <v>0</v>
      </c>
      <c r="Y12" s="180">
        <v>0</v>
      </c>
      <c r="Z12" s="180">
        <v>0</v>
      </c>
      <c r="AA12" s="180">
        <v>0</v>
      </c>
      <c r="AB12" s="180">
        <v>0</v>
      </c>
      <c r="AC12" s="180">
        <v>0</v>
      </c>
      <c r="AD12" s="183">
        <v>0</v>
      </c>
      <c r="AE12" s="176"/>
    </row>
    <row r="13" spans="1:31" s="177" customFormat="1" ht="18" customHeight="1">
      <c r="A13" s="503"/>
      <c r="B13" s="100" t="s">
        <v>93</v>
      </c>
      <c r="C13" s="185">
        <v>20460.425000000003</v>
      </c>
      <c r="D13" s="186">
        <v>965.91</v>
      </c>
      <c r="E13" s="186">
        <v>18468.205000000002</v>
      </c>
      <c r="F13" s="187">
        <v>216.81</v>
      </c>
      <c r="G13" s="187">
        <v>499.5</v>
      </c>
      <c r="H13" s="187">
        <v>310</v>
      </c>
      <c r="I13" s="187">
        <v>0</v>
      </c>
      <c r="J13" s="187">
        <v>12360.215</v>
      </c>
      <c r="K13" s="187">
        <v>965.91</v>
      </c>
      <c r="L13" s="187">
        <v>10897.555</v>
      </c>
      <c r="M13" s="187">
        <v>186.75</v>
      </c>
      <c r="N13" s="187">
        <v>0</v>
      </c>
      <c r="O13" s="187">
        <v>310</v>
      </c>
      <c r="P13" s="187">
        <v>0</v>
      </c>
      <c r="Q13" s="187">
        <v>8100.21</v>
      </c>
      <c r="R13" s="188">
        <v>0</v>
      </c>
      <c r="S13" s="188">
        <v>7570.65</v>
      </c>
      <c r="T13" s="188">
        <v>30.06</v>
      </c>
      <c r="U13" s="189">
        <v>499.5</v>
      </c>
      <c r="V13" s="187">
        <v>0</v>
      </c>
      <c r="W13" s="190">
        <v>0</v>
      </c>
      <c r="X13" s="187">
        <v>0</v>
      </c>
      <c r="Y13" s="187">
        <v>0</v>
      </c>
      <c r="Z13" s="187">
        <v>0</v>
      </c>
      <c r="AA13" s="187">
        <v>0</v>
      </c>
      <c r="AB13" s="187">
        <v>0</v>
      </c>
      <c r="AC13" s="187">
        <v>0</v>
      </c>
      <c r="AD13" s="191">
        <v>0</v>
      </c>
      <c r="AE13" s="176"/>
    </row>
    <row r="14" spans="1:31" s="177" customFormat="1" ht="18" customHeight="1">
      <c r="A14" s="503" t="s">
        <v>129</v>
      </c>
      <c r="B14" s="171" t="s">
        <v>86</v>
      </c>
      <c r="C14" s="192">
        <v>151433</v>
      </c>
      <c r="D14" s="193">
        <v>29948</v>
      </c>
      <c r="E14" s="193">
        <v>119177</v>
      </c>
      <c r="F14" s="194">
        <v>1316</v>
      </c>
      <c r="G14" s="194">
        <v>120</v>
      </c>
      <c r="H14" s="194">
        <v>620</v>
      </c>
      <c r="I14" s="194">
        <v>252</v>
      </c>
      <c r="J14" s="194">
        <v>112006</v>
      </c>
      <c r="K14" s="194">
        <v>15136</v>
      </c>
      <c r="L14" s="194">
        <v>95548</v>
      </c>
      <c r="M14" s="194">
        <v>411</v>
      </c>
      <c r="N14" s="194">
        <v>120</v>
      </c>
      <c r="O14" s="194">
        <v>571</v>
      </c>
      <c r="P14" s="194">
        <v>220</v>
      </c>
      <c r="Q14" s="194">
        <v>36663</v>
      </c>
      <c r="R14" s="194">
        <v>13343</v>
      </c>
      <c r="S14" s="194">
        <v>22913</v>
      </c>
      <c r="T14" s="194">
        <v>326</v>
      </c>
      <c r="U14" s="194">
        <v>0</v>
      </c>
      <c r="V14" s="194">
        <v>49</v>
      </c>
      <c r="W14" s="194">
        <v>32</v>
      </c>
      <c r="X14" s="194">
        <v>2764</v>
      </c>
      <c r="Y14" s="194">
        <v>1469</v>
      </c>
      <c r="Z14" s="194">
        <v>716</v>
      </c>
      <c r="AA14" s="194">
        <v>579</v>
      </c>
      <c r="AB14" s="194">
        <v>0</v>
      </c>
      <c r="AC14" s="194">
        <v>0</v>
      </c>
      <c r="AD14" s="195">
        <v>0</v>
      </c>
      <c r="AE14" s="176"/>
    </row>
    <row r="15" spans="1:31" s="177" customFormat="1" ht="18" customHeight="1">
      <c r="A15" s="503"/>
      <c r="B15" s="171" t="s">
        <v>87</v>
      </c>
      <c r="C15" s="178">
        <v>16926</v>
      </c>
      <c r="D15" s="179">
        <v>6873</v>
      </c>
      <c r="E15" s="179">
        <v>8783</v>
      </c>
      <c r="F15" s="180">
        <v>550</v>
      </c>
      <c r="G15" s="180">
        <v>0</v>
      </c>
      <c r="H15" s="180">
        <v>620</v>
      </c>
      <c r="I15" s="180">
        <v>100</v>
      </c>
      <c r="J15" s="180">
        <v>15033</v>
      </c>
      <c r="K15" s="180">
        <v>6638</v>
      </c>
      <c r="L15" s="180">
        <v>7331</v>
      </c>
      <c r="M15" s="180">
        <v>393</v>
      </c>
      <c r="N15" s="180">
        <v>0</v>
      </c>
      <c r="O15" s="180">
        <v>571</v>
      </c>
      <c r="P15" s="180">
        <v>100</v>
      </c>
      <c r="Q15" s="180">
        <v>1365</v>
      </c>
      <c r="R15" s="181">
        <v>125</v>
      </c>
      <c r="S15" s="181">
        <v>1187</v>
      </c>
      <c r="T15" s="181">
        <v>4</v>
      </c>
      <c r="U15" s="180">
        <v>0</v>
      </c>
      <c r="V15" s="180">
        <v>49</v>
      </c>
      <c r="W15" s="182">
        <v>0</v>
      </c>
      <c r="X15" s="180">
        <v>528</v>
      </c>
      <c r="Y15" s="180">
        <v>110</v>
      </c>
      <c r="Z15" s="180">
        <v>265</v>
      </c>
      <c r="AA15" s="180">
        <v>153</v>
      </c>
      <c r="AB15" s="180">
        <v>0</v>
      </c>
      <c r="AC15" s="180">
        <v>0</v>
      </c>
      <c r="AD15" s="183">
        <v>0</v>
      </c>
      <c r="AE15" s="176"/>
    </row>
    <row r="16" spans="1:31" s="177" customFormat="1" ht="18" customHeight="1">
      <c r="A16" s="503"/>
      <c r="B16" s="171" t="s">
        <v>88</v>
      </c>
      <c r="C16" s="178">
        <v>25870</v>
      </c>
      <c r="D16" s="179">
        <v>17618</v>
      </c>
      <c r="E16" s="179">
        <v>7684</v>
      </c>
      <c r="F16" s="180">
        <v>568</v>
      </c>
      <c r="G16" s="180">
        <v>0</v>
      </c>
      <c r="H16" s="180">
        <v>0</v>
      </c>
      <c r="I16" s="180">
        <v>0</v>
      </c>
      <c r="J16" s="180">
        <v>13464</v>
      </c>
      <c r="K16" s="180">
        <v>7181</v>
      </c>
      <c r="L16" s="180">
        <v>6265</v>
      </c>
      <c r="M16" s="180">
        <v>18</v>
      </c>
      <c r="N16" s="180">
        <v>0</v>
      </c>
      <c r="O16" s="180">
        <v>0</v>
      </c>
      <c r="P16" s="180">
        <v>0</v>
      </c>
      <c r="Q16" s="180">
        <v>10246</v>
      </c>
      <c r="R16" s="181">
        <v>9078</v>
      </c>
      <c r="S16" s="181">
        <v>968</v>
      </c>
      <c r="T16" s="181">
        <v>200</v>
      </c>
      <c r="U16" s="184">
        <v>0</v>
      </c>
      <c r="V16" s="180">
        <v>0</v>
      </c>
      <c r="W16" s="182">
        <v>0</v>
      </c>
      <c r="X16" s="180">
        <v>2160</v>
      </c>
      <c r="Y16" s="180">
        <v>1359</v>
      </c>
      <c r="Z16" s="182">
        <v>451</v>
      </c>
      <c r="AA16" s="182">
        <v>350</v>
      </c>
      <c r="AB16" s="182">
        <v>0</v>
      </c>
      <c r="AC16" s="180">
        <v>0</v>
      </c>
      <c r="AD16" s="183">
        <v>0</v>
      </c>
      <c r="AE16" s="176"/>
    </row>
    <row r="17" spans="1:31" s="177" customFormat="1" ht="18" customHeight="1">
      <c r="A17" s="503"/>
      <c r="B17" s="171" t="s">
        <v>89</v>
      </c>
      <c r="C17" s="178">
        <v>92486</v>
      </c>
      <c r="D17" s="179">
        <v>316</v>
      </c>
      <c r="E17" s="179">
        <v>91976</v>
      </c>
      <c r="F17" s="180">
        <v>194</v>
      </c>
      <c r="G17" s="180">
        <v>0</v>
      </c>
      <c r="H17" s="180">
        <v>0</v>
      </c>
      <c r="I17" s="180">
        <v>0</v>
      </c>
      <c r="J17" s="180">
        <v>73859</v>
      </c>
      <c r="K17" s="180">
        <v>0</v>
      </c>
      <c r="L17" s="180">
        <v>73859</v>
      </c>
      <c r="M17" s="180">
        <v>0</v>
      </c>
      <c r="N17" s="180">
        <v>0</v>
      </c>
      <c r="O17" s="180">
        <v>0</v>
      </c>
      <c r="P17" s="180">
        <v>0</v>
      </c>
      <c r="Q17" s="180">
        <v>18627</v>
      </c>
      <c r="R17" s="181">
        <v>316</v>
      </c>
      <c r="S17" s="181">
        <v>18117</v>
      </c>
      <c r="T17" s="181">
        <v>194</v>
      </c>
      <c r="U17" s="184">
        <v>0</v>
      </c>
      <c r="V17" s="180">
        <v>0</v>
      </c>
      <c r="W17" s="182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180">
        <v>0</v>
      </c>
      <c r="AD17" s="183">
        <v>0</v>
      </c>
      <c r="AE17" s="176"/>
    </row>
    <row r="18" spans="1:31" s="177" customFormat="1" ht="18" customHeight="1">
      <c r="A18" s="503"/>
      <c r="B18" s="100" t="s">
        <v>90</v>
      </c>
      <c r="C18" s="178">
        <v>655</v>
      </c>
      <c r="D18" s="179">
        <v>0</v>
      </c>
      <c r="E18" s="179">
        <v>655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655</v>
      </c>
      <c r="R18" s="181">
        <v>0</v>
      </c>
      <c r="S18" s="181">
        <v>655</v>
      </c>
      <c r="T18" s="181">
        <v>0</v>
      </c>
      <c r="U18" s="184">
        <v>0</v>
      </c>
      <c r="V18" s="180">
        <v>0</v>
      </c>
      <c r="W18" s="182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180">
        <v>0</v>
      </c>
      <c r="AD18" s="183">
        <v>0</v>
      </c>
      <c r="AE18" s="176"/>
    </row>
    <row r="19" spans="1:31" s="177" customFormat="1" ht="18" customHeight="1">
      <c r="A19" s="503"/>
      <c r="B19" s="100" t="s">
        <v>128</v>
      </c>
      <c r="C19" s="178">
        <v>3954</v>
      </c>
      <c r="D19" s="179">
        <v>3818</v>
      </c>
      <c r="E19" s="179">
        <v>104</v>
      </c>
      <c r="F19" s="180">
        <v>0</v>
      </c>
      <c r="G19" s="180">
        <v>0</v>
      </c>
      <c r="H19" s="180">
        <v>0</v>
      </c>
      <c r="I19" s="180">
        <v>32</v>
      </c>
      <c r="J19" s="180">
        <v>1118</v>
      </c>
      <c r="K19" s="180">
        <v>1118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2836</v>
      </c>
      <c r="R19" s="181">
        <v>2700</v>
      </c>
      <c r="S19" s="181">
        <v>104</v>
      </c>
      <c r="T19" s="181">
        <v>0</v>
      </c>
      <c r="U19" s="184">
        <v>0</v>
      </c>
      <c r="V19" s="180">
        <v>0</v>
      </c>
      <c r="W19" s="182">
        <v>32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3">
        <v>0</v>
      </c>
      <c r="AE19" s="176"/>
    </row>
    <row r="20" spans="1:31" s="177" customFormat="1" ht="18" customHeight="1">
      <c r="A20" s="503"/>
      <c r="B20" s="100" t="s">
        <v>92</v>
      </c>
      <c r="C20" s="178">
        <v>976</v>
      </c>
      <c r="D20" s="179">
        <v>716</v>
      </c>
      <c r="E20" s="179">
        <v>216</v>
      </c>
      <c r="F20" s="180">
        <v>0</v>
      </c>
      <c r="G20" s="180">
        <v>0</v>
      </c>
      <c r="H20" s="180">
        <v>0</v>
      </c>
      <c r="I20" s="180">
        <v>44</v>
      </c>
      <c r="J20" s="180">
        <v>260</v>
      </c>
      <c r="K20" s="180">
        <v>0</v>
      </c>
      <c r="L20" s="180">
        <v>216</v>
      </c>
      <c r="M20" s="180">
        <v>0</v>
      </c>
      <c r="N20" s="180">
        <v>0</v>
      </c>
      <c r="O20" s="180">
        <v>0</v>
      </c>
      <c r="P20" s="180">
        <v>44</v>
      </c>
      <c r="Q20" s="180">
        <v>716</v>
      </c>
      <c r="R20" s="181">
        <v>716</v>
      </c>
      <c r="S20" s="181">
        <v>0</v>
      </c>
      <c r="T20" s="181">
        <v>0</v>
      </c>
      <c r="U20" s="184">
        <v>0</v>
      </c>
      <c r="V20" s="180">
        <v>0</v>
      </c>
      <c r="W20" s="182">
        <v>0</v>
      </c>
      <c r="X20" s="180">
        <v>0</v>
      </c>
      <c r="Y20" s="180">
        <v>0</v>
      </c>
      <c r="Z20" s="180">
        <v>0</v>
      </c>
      <c r="AA20" s="180">
        <v>0</v>
      </c>
      <c r="AB20" s="180">
        <v>0</v>
      </c>
      <c r="AC20" s="180">
        <v>0</v>
      </c>
      <c r="AD20" s="183">
        <v>0</v>
      </c>
      <c r="AE20" s="176"/>
    </row>
    <row r="21" spans="1:31" s="177" customFormat="1" ht="18" customHeight="1">
      <c r="A21" s="503"/>
      <c r="B21" s="100" t="s">
        <v>93</v>
      </c>
      <c r="C21" s="185">
        <v>10566</v>
      </c>
      <c r="D21" s="186">
        <v>607</v>
      </c>
      <c r="E21" s="186">
        <v>9759</v>
      </c>
      <c r="F21" s="187">
        <v>4</v>
      </c>
      <c r="G21" s="187">
        <v>120</v>
      </c>
      <c r="H21" s="187">
        <v>0</v>
      </c>
      <c r="I21" s="187">
        <v>76</v>
      </c>
      <c r="J21" s="187">
        <v>8272</v>
      </c>
      <c r="K21" s="187">
        <v>199</v>
      </c>
      <c r="L21" s="187">
        <v>7877</v>
      </c>
      <c r="M21" s="187">
        <v>0</v>
      </c>
      <c r="N21" s="187">
        <v>120</v>
      </c>
      <c r="O21" s="187">
        <v>0</v>
      </c>
      <c r="P21" s="187">
        <v>76</v>
      </c>
      <c r="Q21" s="187">
        <v>2218</v>
      </c>
      <c r="R21" s="188">
        <v>408</v>
      </c>
      <c r="S21" s="188">
        <v>1882</v>
      </c>
      <c r="T21" s="188">
        <v>-72</v>
      </c>
      <c r="U21" s="189">
        <v>0</v>
      </c>
      <c r="V21" s="187">
        <v>0</v>
      </c>
      <c r="W21" s="190">
        <v>0</v>
      </c>
      <c r="X21" s="187">
        <v>76</v>
      </c>
      <c r="Y21" s="187">
        <v>0</v>
      </c>
      <c r="Z21" s="187">
        <v>0</v>
      </c>
      <c r="AA21" s="187">
        <v>76</v>
      </c>
      <c r="AB21" s="187">
        <v>0</v>
      </c>
      <c r="AC21" s="187">
        <v>0</v>
      </c>
      <c r="AD21" s="191">
        <v>0</v>
      </c>
      <c r="AE21" s="176"/>
    </row>
    <row r="22" spans="1:31" s="201" customFormat="1" ht="18" customHeight="1">
      <c r="A22" s="503" t="s">
        <v>130</v>
      </c>
      <c r="B22" s="171" t="s">
        <v>86</v>
      </c>
      <c r="C22" s="172">
        <v>108484</v>
      </c>
      <c r="D22" s="173">
        <v>40159</v>
      </c>
      <c r="E22" s="173">
        <v>61515</v>
      </c>
      <c r="F22" s="174">
        <v>2411</v>
      </c>
      <c r="G22" s="174">
        <v>458</v>
      </c>
      <c r="H22" s="174">
        <v>3557</v>
      </c>
      <c r="I22" s="174">
        <v>384</v>
      </c>
      <c r="J22" s="174">
        <v>84093</v>
      </c>
      <c r="K22" s="174">
        <v>37638</v>
      </c>
      <c r="L22" s="174">
        <v>43047</v>
      </c>
      <c r="M22" s="174">
        <v>89</v>
      </c>
      <c r="N22" s="174">
        <v>458</v>
      </c>
      <c r="O22" s="174">
        <v>2647</v>
      </c>
      <c r="P22" s="174">
        <v>214</v>
      </c>
      <c r="Q22" s="174">
        <v>21791</v>
      </c>
      <c r="R22" s="196">
        <v>2401</v>
      </c>
      <c r="S22" s="196">
        <v>17909</v>
      </c>
      <c r="T22" s="196">
        <v>552</v>
      </c>
      <c r="U22" s="197">
        <v>0</v>
      </c>
      <c r="V22" s="174">
        <v>759</v>
      </c>
      <c r="W22" s="198">
        <v>170</v>
      </c>
      <c r="X22" s="174">
        <v>2600</v>
      </c>
      <c r="Y22" s="174">
        <v>120</v>
      </c>
      <c r="Z22" s="174">
        <v>559</v>
      </c>
      <c r="AA22" s="174">
        <v>1770</v>
      </c>
      <c r="AB22" s="174">
        <v>0</v>
      </c>
      <c r="AC22" s="174">
        <v>151</v>
      </c>
      <c r="AD22" s="199">
        <v>0</v>
      </c>
      <c r="AE22" s="200"/>
    </row>
    <row r="23" spans="1:31" s="201" customFormat="1" ht="18" customHeight="1">
      <c r="A23" s="503"/>
      <c r="B23" s="171" t="s">
        <v>87</v>
      </c>
      <c r="C23" s="202">
        <v>20943</v>
      </c>
      <c r="D23" s="179">
        <v>7968</v>
      </c>
      <c r="E23" s="179">
        <v>10390</v>
      </c>
      <c r="F23" s="180">
        <v>203</v>
      </c>
      <c r="G23" s="180">
        <v>0</v>
      </c>
      <c r="H23" s="180">
        <v>2304</v>
      </c>
      <c r="I23" s="180">
        <v>78</v>
      </c>
      <c r="J23" s="180">
        <v>19250</v>
      </c>
      <c r="K23" s="180">
        <v>7172</v>
      </c>
      <c r="L23" s="180">
        <v>9630</v>
      </c>
      <c r="M23" s="180">
        <v>89</v>
      </c>
      <c r="N23" s="180">
        <v>0</v>
      </c>
      <c r="O23" s="180">
        <v>2287</v>
      </c>
      <c r="P23" s="180">
        <v>72</v>
      </c>
      <c r="Q23" s="180">
        <v>1611</v>
      </c>
      <c r="R23" s="181">
        <v>796</v>
      </c>
      <c r="S23" s="181">
        <v>760</v>
      </c>
      <c r="T23" s="181">
        <v>32</v>
      </c>
      <c r="U23" s="184">
        <v>0</v>
      </c>
      <c r="V23" s="180">
        <v>17</v>
      </c>
      <c r="W23" s="182">
        <v>6</v>
      </c>
      <c r="X23" s="180">
        <v>82</v>
      </c>
      <c r="Y23" s="180">
        <v>0</v>
      </c>
      <c r="Z23" s="180">
        <v>0</v>
      </c>
      <c r="AA23" s="180">
        <v>82</v>
      </c>
      <c r="AB23" s="180">
        <v>0</v>
      </c>
      <c r="AC23" s="180">
        <v>0</v>
      </c>
      <c r="AD23" s="183">
        <v>0</v>
      </c>
      <c r="AE23" s="200"/>
    </row>
    <row r="24" spans="1:31" s="201" customFormat="1" ht="18" customHeight="1">
      <c r="A24" s="503"/>
      <c r="B24" s="171" t="s">
        <v>88</v>
      </c>
      <c r="C24" s="202">
        <v>40528</v>
      </c>
      <c r="D24" s="179">
        <v>29961</v>
      </c>
      <c r="E24" s="179">
        <v>8613</v>
      </c>
      <c r="F24" s="180">
        <v>453</v>
      </c>
      <c r="G24" s="180">
        <v>458</v>
      </c>
      <c r="H24" s="180">
        <v>1043</v>
      </c>
      <c r="I24" s="180">
        <v>0</v>
      </c>
      <c r="J24" s="180">
        <v>35326</v>
      </c>
      <c r="K24" s="180">
        <v>28940</v>
      </c>
      <c r="L24" s="180">
        <v>5568</v>
      </c>
      <c r="M24" s="180">
        <v>0</v>
      </c>
      <c r="N24" s="180">
        <v>458</v>
      </c>
      <c r="O24" s="180">
        <v>360</v>
      </c>
      <c r="P24" s="180">
        <v>0</v>
      </c>
      <c r="Q24" s="180">
        <v>4448</v>
      </c>
      <c r="R24" s="181">
        <v>1021</v>
      </c>
      <c r="S24" s="181">
        <v>2652</v>
      </c>
      <c r="T24" s="181">
        <v>143</v>
      </c>
      <c r="U24" s="184">
        <v>0</v>
      </c>
      <c r="V24" s="180">
        <v>632</v>
      </c>
      <c r="W24" s="182">
        <v>0</v>
      </c>
      <c r="X24" s="180">
        <v>754</v>
      </c>
      <c r="Y24" s="180">
        <v>0</v>
      </c>
      <c r="Z24" s="180">
        <v>393</v>
      </c>
      <c r="AA24" s="180">
        <v>310</v>
      </c>
      <c r="AB24" s="180">
        <v>0</v>
      </c>
      <c r="AC24" s="180">
        <v>51</v>
      </c>
      <c r="AD24" s="183">
        <v>0</v>
      </c>
      <c r="AE24" s="200"/>
    </row>
    <row r="25" spans="1:31" s="201" customFormat="1" ht="18" customHeight="1">
      <c r="A25" s="503"/>
      <c r="B25" s="171" t="s">
        <v>89</v>
      </c>
      <c r="C25" s="202">
        <v>40562</v>
      </c>
      <c r="D25" s="179">
        <v>1045</v>
      </c>
      <c r="E25" s="179">
        <v>37090</v>
      </c>
      <c r="F25" s="180">
        <v>1911</v>
      </c>
      <c r="G25" s="180">
        <v>0</v>
      </c>
      <c r="H25" s="180">
        <v>210</v>
      </c>
      <c r="I25" s="180">
        <v>306</v>
      </c>
      <c r="J25" s="180">
        <v>25128</v>
      </c>
      <c r="K25" s="180">
        <v>1045</v>
      </c>
      <c r="L25" s="180">
        <v>23941</v>
      </c>
      <c r="M25" s="180">
        <v>0</v>
      </c>
      <c r="N25" s="180">
        <v>0</v>
      </c>
      <c r="O25" s="180">
        <v>0</v>
      </c>
      <c r="P25" s="180">
        <v>142</v>
      </c>
      <c r="Q25" s="180">
        <v>13596</v>
      </c>
      <c r="R25" s="181">
        <v>0</v>
      </c>
      <c r="S25" s="181">
        <v>12983</v>
      </c>
      <c r="T25" s="181">
        <v>339</v>
      </c>
      <c r="U25" s="184">
        <v>0</v>
      </c>
      <c r="V25" s="180">
        <v>110</v>
      </c>
      <c r="W25" s="182">
        <v>164</v>
      </c>
      <c r="X25" s="180">
        <v>1838</v>
      </c>
      <c r="Y25" s="180">
        <v>0</v>
      </c>
      <c r="Z25" s="180">
        <v>166</v>
      </c>
      <c r="AA25" s="180">
        <v>1572</v>
      </c>
      <c r="AB25" s="180">
        <v>0</v>
      </c>
      <c r="AC25" s="180">
        <v>100</v>
      </c>
      <c r="AD25" s="183">
        <v>0</v>
      </c>
      <c r="AE25" s="200"/>
    </row>
    <row r="26" spans="1:31" s="201" customFormat="1" ht="18" customHeight="1">
      <c r="A26" s="503"/>
      <c r="B26" s="100" t="s">
        <v>90</v>
      </c>
      <c r="C26" s="202">
        <v>660</v>
      </c>
      <c r="D26" s="179">
        <v>0</v>
      </c>
      <c r="E26" s="179">
        <v>660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660</v>
      </c>
      <c r="R26" s="181">
        <v>0</v>
      </c>
      <c r="S26" s="181">
        <v>660</v>
      </c>
      <c r="T26" s="181">
        <v>0</v>
      </c>
      <c r="U26" s="184">
        <v>0</v>
      </c>
      <c r="V26" s="180">
        <v>0</v>
      </c>
      <c r="W26" s="182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  <c r="AC26" s="180">
        <v>0</v>
      </c>
      <c r="AD26" s="183">
        <v>0</v>
      </c>
      <c r="AE26" s="200"/>
    </row>
    <row r="27" spans="1:31" s="201" customFormat="1" ht="18" customHeight="1">
      <c r="A27" s="503"/>
      <c r="B27" s="100" t="s">
        <v>128</v>
      </c>
      <c r="C27" s="202">
        <v>609</v>
      </c>
      <c r="D27" s="179">
        <v>7</v>
      </c>
      <c r="E27" s="179">
        <v>796</v>
      </c>
      <c r="F27" s="180">
        <v>-194</v>
      </c>
      <c r="G27" s="180">
        <v>0</v>
      </c>
      <c r="H27" s="180">
        <v>0</v>
      </c>
      <c r="I27" s="180">
        <v>0</v>
      </c>
      <c r="J27" s="180">
        <v>596</v>
      </c>
      <c r="K27" s="180">
        <v>0</v>
      </c>
      <c r="L27" s="180">
        <v>596</v>
      </c>
      <c r="M27" s="180">
        <v>0</v>
      </c>
      <c r="N27" s="180">
        <v>0</v>
      </c>
      <c r="O27" s="180">
        <v>0</v>
      </c>
      <c r="P27" s="180">
        <v>0</v>
      </c>
      <c r="Q27" s="180">
        <v>207</v>
      </c>
      <c r="R27" s="181">
        <v>7</v>
      </c>
      <c r="S27" s="181">
        <v>200</v>
      </c>
      <c r="T27" s="181">
        <v>0</v>
      </c>
      <c r="U27" s="184">
        <v>0</v>
      </c>
      <c r="V27" s="180">
        <v>0</v>
      </c>
      <c r="W27" s="182">
        <v>0</v>
      </c>
      <c r="X27" s="180">
        <v>-194</v>
      </c>
      <c r="Y27" s="180">
        <v>0</v>
      </c>
      <c r="Z27" s="180">
        <v>0</v>
      </c>
      <c r="AA27" s="180">
        <v>-194</v>
      </c>
      <c r="AB27" s="180">
        <v>0</v>
      </c>
      <c r="AC27" s="180">
        <v>0</v>
      </c>
      <c r="AD27" s="183">
        <v>0</v>
      </c>
      <c r="AE27" s="200"/>
    </row>
    <row r="28" spans="1:31" s="201" customFormat="1" ht="18" customHeight="1">
      <c r="A28" s="503"/>
      <c r="B28" s="100" t="s">
        <v>92</v>
      </c>
      <c r="C28" s="202">
        <v>1226</v>
      </c>
      <c r="D28" s="179">
        <v>697</v>
      </c>
      <c r="E28" s="179">
        <v>529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1106</v>
      </c>
      <c r="R28" s="181">
        <v>577</v>
      </c>
      <c r="S28" s="181">
        <v>529</v>
      </c>
      <c r="T28" s="181">
        <v>0</v>
      </c>
      <c r="U28" s="184">
        <v>0</v>
      </c>
      <c r="V28" s="180">
        <v>0</v>
      </c>
      <c r="W28" s="182">
        <v>0</v>
      </c>
      <c r="X28" s="180">
        <v>120</v>
      </c>
      <c r="Y28" s="180">
        <v>120</v>
      </c>
      <c r="Z28" s="180">
        <v>0</v>
      </c>
      <c r="AA28" s="180">
        <v>0</v>
      </c>
      <c r="AB28" s="180">
        <v>0</v>
      </c>
      <c r="AC28" s="180">
        <v>0</v>
      </c>
      <c r="AD28" s="183">
        <v>0</v>
      </c>
      <c r="AE28" s="200"/>
    </row>
    <row r="29" spans="1:31" s="201" customFormat="1" ht="18" customHeight="1">
      <c r="A29" s="503"/>
      <c r="B29" s="100" t="s">
        <v>93</v>
      </c>
      <c r="C29" s="203">
        <v>3956</v>
      </c>
      <c r="D29" s="186">
        <v>481</v>
      </c>
      <c r="E29" s="186">
        <v>3437</v>
      </c>
      <c r="F29" s="187">
        <v>38</v>
      </c>
      <c r="G29" s="187">
        <v>0</v>
      </c>
      <c r="H29" s="187">
        <v>0</v>
      </c>
      <c r="I29" s="187">
        <v>0</v>
      </c>
      <c r="J29" s="187">
        <v>3793</v>
      </c>
      <c r="K29" s="187">
        <v>481</v>
      </c>
      <c r="L29" s="187">
        <v>3312</v>
      </c>
      <c r="M29" s="187">
        <v>0</v>
      </c>
      <c r="N29" s="187">
        <v>0</v>
      </c>
      <c r="O29" s="187">
        <v>0</v>
      </c>
      <c r="P29" s="187">
        <v>0</v>
      </c>
      <c r="Q29" s="187">
        <v>163</v>
      </c>
      <c r="R29" s="188">
        <v>0</v>
      </c>
      <c r="S29" s="188">
        <v>125</v>
      </c>
      <c r="T29" s="188">
        <v>38</v>
      </c>
      <c r="U29" s="189">
        <v>0</v>
      </c>
      <c r="V29" s="187">
        <v>0</v>
      </c>
      <c r="W29" s="190">
        <v>0</v>
      </c>
      <c r="X29" s="187">
        <v>0</v>
      </c>
      <c r="Y29" s="187">
        <v>0</v>
      </c>
      <c r="Z29" s="187">
        <v>0</v>
      </c>
      <c r="AA29" s="187">
        <v>0</v>
      </c>
      <c r="AB29" s="187">
        <v>0</v>
      </c>
      <c r="AC29" s="187">
        <v>0</v>
      </c>
      <c r="AD29" s="191">
        <v>0</v>
      </c>
      <c r="AE29" s="200"/>
    </row>
    <row r="30" spans="1:31" s="201" customFormat="1" ht="18" customHeight="1">
      <c r="A30" s="503" t="s">
        <v>131</v>
      </c>
      <c r="B30" s="100" t="s">
        <v>86</v>
      </c>
      <c r="C30" s="204">
        <v>38980</v>
      </c>
      <c r="D30" s="205">
        <v>11240</v>
      </c>
      <c r="E30" s="205">
        <v>24836</v>
      </c>
      <c r="F30" s="205">
        <v>3054</v>
      </c>
      <c r="G30" s="205">
        <v>218</v>
      </c>
      <c r="H30" s="205">
        <v>111</v>
      </c>
      <c r="I30" s="205">
        <v>-479</v>
      </c>
      <c r="J30" s="205">
        <v>32168</v>
      </c>
      <c r="K30" s="205">
        <v>9602</v>
      </c>
      <c r="L30" s="205">
        <v>22396</v>
      </c>
      <c r="M30" s="205">
        <v>384</v>
      </c>
      <c r="N30" s="205">
        <v>218</v>
      </c>
      <c r="O30" s="205">
        <v>47</v>
      </c>
      <c r="P30" s="205">
        <v>-479</v>
      </c>
      <c r="Q30" s="205">
        <v>3406</v>
      </c>
      <c r="R30" s="205">
        <v>819</v>
      </c>
      <c r="S30" s="205">
        <v>1220</v>
      </c>
      <c r="T30" s="205">
        <v>1335</v>
      </c>
      <c r="U30" s="205">
        <v>0</v>
      </c>
      <c r="V30" s="205">
        <v>32</v>
      </c>
      <c r="W30" s="205">
        <v>0</v>
      </c>
      <c r="X30" s="205">
        <v>3406</v>
      </c>
      <c r="Y30" s="205">
        <v>819</v>
      </c>
      <c r="Z30" s="205">
        <v>1220</v>
      </c>
      <c r="AA30" s="205">
        <v>1335</v>
      </c>
      <c r="AB30" s="205">
        <v>0</v>
      </c>
      <c r="AC30" s="205">
        <v>32</v>
      </c>
      <c r="AD30" s="206">
        <v>0</v>
      </c>
      <c r="AE30" s="200"/>
    </row>
    <row r="31" spans="1:31" s="201" customFormat="1" ht="18" customHeight="1">
      <c r="A31" s="503"/>
      <c r="B31" s="100" t="s">
        <v>87</v>
      </c>
      <c r="C31" s="207">
        <v>2458</v>
      </c>
      <c r="D31" s="208">
        <v>787</v>
      </c>
      <c r="E31" s="208">
        <v>1007</v>
      </c>
      <c r="F31" s="208">
        <v>523</v>
      </c>
      <c r="G31" s="208">
        <v>0</v>
      </c>
      <c r="H31" s="208">
        <v>84</v>
      </c>
      <c r="I31" s="208">
        <v>57</v>
      </c>
      <c r="J31" s="208">
        <v>1266</v>
      </c>
      <c r="K31" s="209">
        <v>373</v>
      </c>
      <c r="L31" s="209">
        <v>763</v>
      </c>
      <c r="M31" s="209">
        <v>-11</v>
      </c>
      <c r="N31" s="209">
        <v>0</v>
      </c>
      <c r="O31" s="209">
        <v>84</v>
      </c>
      <c r="P31" s="209">
        <v>57</v>
      </c>
      <c r="Q31" s="208">
        <v>596</v>
      </c>
      <c r="R31" s="209">
        <v>207</v>
      </c>
      <c r="S31" s="209">
        <v>122</v>
      </c>
      <c r="T31" s="209">
        <v>267</v>
      </c>
      <c r="U31" s="209">
        <v>0</v>
      </c>
      <c r="V31" s="209">
        <v>0</v>
      </c>
      <c r="W31" s="209">
        <v>0</v>
      </c>
      <c r="X31" s="208">
        <v>596</v>
      </c>
      <c r="Y31" s="209">
        <v>207</v>
      </c>
      <c r="Z31" s="209">
        <v>122</v>
      </c>
      <c r="AA31" s="209">
        <v>267</v>
      </c>
      <c r="AB31" s="209">
        <v>0</v>
      </c>
      <c r="AC31" s="209">
        <v>0</v>
      </c>
      <c r="AD31" s="210">
        <v>0</v>
      </c>
      <c r="AE31" s="200"/>
    </row>
    <row r="32" spans="1:31" s="201" customFormat="1" ht="18" customHeight="1">
      <c r="A32" s="503"/>
      <c r="B32" s="100" t="s">
        <v>88</v>
      </c>
      <c r="C32" s="207">
        <v>6724</v>
      </c>
      <c r="D32" s="208">
        <v>2694</v>
      </c>
      <c r="E32" s="208">
        <v>3636</v>
      </c>
      <c r="F32" s="208">
        <v>161</v>
      </c>
      <c r="G32" s="208">
        <v>0</v>
      </c>
      <c r="H32" s="208">
        <v>0</v>
      </c>
      <c r="I32" s="208">
        <v>233</v>
      </c>
      <c r="J32" s="208">
        <v>3842</v>
      </c>
      <c r="K32" s="209">
        <v>1470</v>
      </c>
      <c r="L32" s="209">
        <v>1978</v>
      </c>
      <c r="M32" s="209">
        <v>161</v>
      </c>
      <c r="N32" s="209">
        <v>0</v>
      </c>
      <c r="O32" s="209">
        <v>0</v>
      </c>
      <c r="P32" s="209">
        <v>233</v>
      </c>
      <c r="Q32" s="208">
        <v>1441</v>
      </c>
      <c r="R32" s="209">
        <v>612</v>
      </c>
      <c r="S32" s="209">
        <v>829</v>
      </c>
      <c r="T32" s="209">
        <v>0</v>
      </c>
      <c r="U32" s="209">
        <v>0</v>
      </c>
      <c r="V32" s="209">
        <v>0</v>
      </c>
      <c r="W32" s="209">
        <v>0</v>
      </c>
      <c r="X32" s="208">
        <v>1441</v>
      </c>
      <c r="Y32" s="209">
        <v>612</v>
      </c>
      <c r="Z32" s="209">
        <v>829</v>
      </c>
      <c r="AA32" s="209">
        <v>0</v>
      </c>
      <c r="AB32" s="209">
        <v>0</v>
      </c>
      <c r="AC32" s="209">
        <v>0</v>
      </c>
      <c r="AD32" s="210">
        <v>0</v>
      </c>
      <c r="AE32" s="200"/>
    </row>
    <row r="33" spans="1:31" s="201" customFormat="1" ht="18" customHeight="1">
      <c r="A33" s="503"/>
      <c r="B33" s="100" t="s">
        <v>89</v>
      </c>
      <c r="C33" s="207">
        <v>15093</v>
      </c>
      <c r="D33" s="208">
        <v>0</v>
      </c>
      <c r="E33" s="208">
        <v>15873</v>
      </c>
      <c r="F33" s="208">
        <v>0</v>
      </c>
      <c r="G33" s="208">
        <v>0</v>
      </c>
      <c r="H33" s="208">
        <v>0</v>
      </c>
      <c r="I33" s="208">
        <v>-780</v>
      </c>
      <c r="J33" s="208">
        <v>15093</v>
      </c>
      <c r="K33" s="209">
        <v>0</v>
      </c>
      <c r="L33" s="209">
        <v>15873</v>
      </c>
      <c r="M33" s="209">
        <v>0</v>
      </c>
      <c r="N33" s="209">
        <v>0</v>
      </c>
      <c r="O33" s="209">
        <v>0</v>
      </c>
      <c r="P33" s="209">
        <v>-780</v>
      </c>
      <c r="Q33" s="208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8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10">
        <v>0</v>
      </c>
      <c r="AE33" s="200"/>
    </row>
    <row r="34" spans="1:31" s="201" customFormat="1" ht="18" customHeight="1">
      <c r="A34" s="503"/>
      <c r="B34" s="100" t="s">
        <v>90</v>
      </c>
      <c r="C34" s="207">
        <v>520</v>
      </c>
      <c r="D34" s="208">
        <v>0</v>
      </c>
      <c r="E34" s="208">
        <v>520</v>
      </c>
      <c r="F34" s="208">
        <v>0</v>
      </c>
      <c r="G34" s="208">
        <v>0</v>
      </c>
      <c r="H34" s="208">
        <v>0</v>
      </c>
      <c r="I34" s="208">
        <v>0</v>
      </c>
      <c r="J34" s="208">
        <v>520</v>
      </c>
      <c r="K34" s="209">
        <v>0</v>
      </c>
      <c r="L34" s="209">
        <v>520</v>
      </c>
      <c r="M34" s="209">
        <v>0</v>
      </c>
      <c r="N34" s="209">
        <v>0</v>
      </c>
      <c r="O34" s="209">
        <v>0</v>
      </c>
      <c r="P34" s="209">
        <v>0</v>
      </c>
      <c r="Q34" s="208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8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10">
        <v>0</v>
      </c>
      <c r="AE34" s="200"/>
    </row>
    <row r="35" spans="1:31" s="201" customFormat="1" ht="18" customHeight="1">
      <c r="A35" s="503"/>
      <c r="B35" s="100" t="s">
        <v>128</v>
      </c>
      <c r="C35" s="207">
        <v>1561</v>
      </c>
      <c r="D35" s="208">
        <v>1000</v>
      </c>
      <c r="E35" s="208">
        <v>538</v>
      </c>
      <c r="F35" s="208">
        <v>23</v>
      </c>
      <c r="G35" s="208">
        <v>0</v>
      </c>
      <c r="H35" s="208">
        <v>0</v>
      </c>
      <c r="I35" s="208">
        <v>0</v>
      </c>
      <c r="J35" s="208">
        <v>1023</v>
      </c>
      <c r="K35" s="209">
        <v>1000</v>
      </c>
      <c r="L35" s="209">
        <v>0</v>
      </c>
      <c r="M35" s="209">
        <v>23</v>
      </c>
      <c r="N35" s="209">
        <v>0</v>
      </c>
      <c r="O35" s="209">
        <v>0</v>
      </c>
      <c r="P35" s="209">
        <v>0</v>
      </c>
      <c r="Q35" s="208">
        <v>269</v>
      </c>
      <c r="R35" s="209">
        <v>0</v>
      </c>
      <c r="S35" s="209">
        <v>269</v>
      </c>
      <c r="T35" s="209">
        <v>0</v>
      </c>
      <c r="U35" s="209">
        <v>0</v>
      </c>
      <c r="V35" s="209">
        <v>0</v>
      </c>
      <c r="W35" s="209">
        <v>0</v>
      </c>
      <c r="X35" s="208">
        <v>269</v>
      </c>
      <c r="Y35" s="209">
        <v>0</v>
      </c>
      <c r="Z35" s="209">
        <v>269</v>
      </c>
      <c r="AA35" s="209">
        <v>0</v>
      </c>
      <c r="AB35" s="209">
        <v>0</v>
      </c>
      <c r="AC35" s="209">
        <v>0</v>
      </c>
      <c r="AD35" s="210">
        <v>0</v>
      </c>
      <c r="AE35" s="200"/>
    </row>
    <row r="36" spans="1:31" s="201" customFormat="1" ht="18" customHeight="1">
      <c r="A36" s="503"/>
      <c r="B36" s="100" t="s">
        <v>92</v>
      </c>
      <c r="C36" s="207">
        <v>6489</v>
      </c>
      <c r="D36" s="208">
        <v>6489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08">
        <v>6489</v>
      </c>
      <c r="K36" s="209">
        <v>6489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8">
        <v>0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8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10">
        <v>0</v>
      </c>
      <c r="AE36" s="200"/>
    </row>
    <row r="37" spans="1:31" s="201" customFormat="1" ht="18" customHeight="1">
      <c r="A37" s="503"/>
      <c r="B37" s="100" t="s">
        <v>93</v>
      </c>
      <c r="C37" s="211">
        <v>6135</v>
      </c>
      <c r="D37" s="212">
        <v>270</v>
      </c>
      <c r="E37" s="212">
        <v>3262</v>
      </c>
      <c r="F37" s="212">
        <v>2347</v>
      </c>
      <c r="G37" s="212">
        <v>218</v>
      </c>
      <c r="H37" s="212">
        <v>27</v>
      </c>
      <c r="I37" s="212">
        <v>11</v>
      </c>
      <c r="J37" s="212">
        <v>3935</v>
      </c>
      <c r="K37" s="213">
        <v>270</v>
      </c>
      <c r="L37" s="213">
        <v>3262</v>
      </c>
      <c r="M37" s="213">
        <v>211</v>
      </c>
      <c r="N37" s="213">
        <v>218</v>
      </c>
      <c r="O37" s="213">
        <v>-37</v>
      </c>
      <c r="P37" s="213">
        <v>11</v>
      </c>
      <c r="Q37" s="212">
        <v>1100</v>
      </c>
      <c r="R37" s="213">
        <v>0</v>
      </c>
      <c r="S37" s="213">
        <v>0</v>
      </c>
      <c r="T37" s="213">
        <v>1068</v>
      </c>
      <c r="U37" s="213">
        <v>0</v>
      </c>
      <c r="V37" s="213">
        <v>32</v>
      </c>
      <c r="W37" s="213">
        <v>0</v>
      </c>
      <c r="X37" s="212">
        <v>1100</v>
      </c>
      <c r="Y37" s="213">
        <v>0</v>
      </c>
      <c r="Z37" s="213">
        <v>0</v>
      </c>
      <c r="AA37" s="213">
        <v>1068</v>
      </c>
      <c r="AB37" s="213">
        <v>0</v>
      </c>
      <c r="AC37" s="213">
        <v>32</v>
      </c>
      <c r="AD37" s="214">
        <v>0</v>
      </c>
      <c r="AE37" s="200"/>
    </row>
    <row r="38" spans="1:31" s="201" customFormat="1" ht="18" customHeight="1">
      <c r="A38" s="503" t="s">
        <v>132</v>
      </c>
      <c r="B38" s="100" t="s">
        <v>86</v>
      </c>
      <c r="C38" s="215">
        <f t="shared" ref="C38:AD38" si="0">SUM(C39:C45)</f>
        <v>129604</v>
      </c>
      <c r="D38" s="216">
        <f t="shared" si="0"/>
        <v>33878</v>
      </c>
      <c r="E38" s="216">
        <f t="shared" si="0"/>
        <v>91404</v>
      </c>
      <c r="F38" s="217">
        <f>SUM(F39:F45)</f>
        <v>1909</v>
      </c>
      <c r="G38" s="217">
        <f>SUM(G39:G45)</f>
        <v>365</v>
      </c>
      <c r="H38" s="217">
        <f t="shared" ref="H38:AC38" si="1">SUM(H39:H45)</f>
        <v>1846</v>
      </c>
      <c r="I38" s="217">
        <f t="shared" si="1"/>
        <v>202</v>
      </c>
      <c r="J38" s="217">
        <f t="shared" si="1"/>
        <v>94030</v>
      </c>
      <c r="K38" s="217">
        <f t="shared" si="1"/>
        <v>23457</v>
      </c>
      <c r="L38" s="217">
        <f t="shared" si="1"/>
        <v>67788</v>
      </c>
      <c r="M38" s="217">
        <f t="shared" si="1"/>
        <v>190</v>
      </c>
      <c r="N38" s="217">
        <f t="shared" si="1"/>
        <v>147</v>
      </c>
      <c r="O38" s="217">
        <f t="shared" si="1"/>
        <v>1767</v>
      </c>
      <c r="P38" s="217">
        <f t="shared" si="1"/>
        <v>681</v>
      </c>
      <c r="Q38" s="217">
        <f t="shared" si="1"/>
        <v>32168</v>
      </c>
      <c r="R38" s="217">
        <f t="shared" si="1"/>
        <v>9602</v>
      </c>
      <c r="S38" s="217">
        <f t="shared" si="1"/>
        <v>22396</v>
      </c>
      <c r="T38" s="217">
        <f t="shared" si="1"/>
        <v>384</v>
      </c>
      <c r="U38" s="217">
        <f t="shared" si="1"/>
        <v>218</v>
      </c>
      <c r="V38" s="217">
        <f t="shared" si="1"/>
        <v>47</v>
      </c>
      <c r="W38" s="217">
        <f t="shared" si="1"/>
        <v>-479</v>
      </c>
      <c r="X38" s="217">
        <f t="shared" si="1"/>
        <v>3406</v>
      </c>
      <c r="Y38" s="217">
        <f t="shared" si="1"/>
        <v>819</v>
      </c>
      <c r="Z38" s="217">
        <f t="shared" si="1"/>
        <v>1220</v>
      </c>
      <c r="AA38" s="217">
        <f t="shared" si="1"/>
        <v>1335</v>
      </c>
      <c r="AB38" s="217">
        <f t="shared" si="1"/>
        <v>0</v>
      </c>
      <c r="AC38" s="217">
        <f t="shared" si="1"/>
        <v>32</v>
      </c>
      <c r="AD38" s="218">
        <f t="shared" si="0"/>
        <v>0</v>
      </c>
      <c r="AE38" s="200"/>
    </row>
    <row r="39" spans="1:31" s="201" customFormat="1" ht="18" customHeight="1">
      <c r="A39" s="503"/>
      <c r="B39" s="100" t="s">
        <v>87</v>
      </c>
      <c r="C39" s="219">
        <f t="shared" ref="C39:C45" si="2">SUM(D39:I39)</f>
        <v>22105</v>
      </c>
      <c r="D39" s="220">
        <v>10966</v>
      </c>
      <c r="E39" s="220">
        <v>8999</v>
      </c>
      <c r="F39" s="221">
        <v>346</v>
      </c>
      <c r="G39" s="221">
        <v>147</v>
      </c>
      <c r="H39" s="221">
        <v>1456</v>
      </c>
      <c r="I39" s="221">
        <v>191</v>
      </c>
      <c r="J39" s="221">
        <f>SUM(K39:P39)</f>
        <v>20243</v>
      </c>
      <c r="K39" s="222">
        <v>10386</v>
      </c>
      <c r="L39" s="222">
        <v>8114</v>
      </c>
      <c r="M39" s="222">
        <v>90</v>
      </c>
      <c r="N39" s="222">
        <v>147</v>
      </c>
      <c r="O39" s="222">
        <v>1372</v>
      </c>
      <c r="P39" s="222">
        <v>134</v>
      </c>
      <c r="Q39" s="221">
        <f>SUM(R39:W39)</f>
        <v>1266</v>
      </c>
      <c r="R39" s="222">
        <v>373</v>
      </c>
      <c r="S39" s="222">
        <v>763</v>
      </c>
      <c r="T39" s="222">
        <v>-11</v>
      </c>
      <c r="U39" s="222">
        <v>0</v>
      </c>
      <c r="V39" s="222">
        <v>84</v>
      </c>
      <c r="W39" s="222">
        <v>57</v>
      </c>
      <c r="X39" s="221">
        <f>SUM(Y39:AD39)</f>
        <v>596</v>
      </c>
      <c r="Y39" s="222">
        <v>207</v>
      </c>
      <c r="Z39" s="222">
        <v>122</v>
      </c>
      <c r="AA39" s="222">
        <v>267</v>
      </c>
      <c r="AB39" s="222">
        <v>0</v>
      </c>
      <c r="AC39" s="222">
        <v>0</v>
      </c>
      <c r="AD39" s="223">
        <v>0</v>
      </c>
      <c r="AE39" s="200"/>
    </row>
    <row r="40" spans="1:31" s="201" customFormat="1" ht="18" customHeight="1">
      <c r="A40" s="503"/>
      <c r="B40" s="100" t="s">
        <v>88</v>
      </c>
      <c r="C40" s="219">
        <f t="shared" si="2"/>
        <v>32898</v>
      </c>
      <c r="D40" s="220">
        <v>13830</v>
      </c>
      <c r="E40" s="220">
        <v>18310</v>
      </c>
      <c r="F40" s="221">
        <v>161</v>
      </c>
      <c r="G40" s="221">
        <v>0</v>
      </c>
      <c r="H40" s="221">
        <v>297</v>
      </c>
      <c r="I40" s="221">
        <v>300</v>
      </c>
      <c r="J40" s="221">
        <f t="shared" ref="J40:J45" si="3">SUM(K40:P40)</f>
        <v>27615</v>
      </c>
      <c r="K40" s="222">
        <v>11748</v>
      </c>
      <c r="L40" s="222">
        <v>15503</v>
      </c>
      <c r="M40" s="222">
        <v>0</v>
      </c>
      <c r="N40" s="222">
        <v>0</v>
      </c>
      <c r="O40" s="222">
        <v>297</v>
      </c>
      <c r="P40" s="222">
        <v>67</v>
      </c>
      <c r="Q40" s="221">
        <f t="shared" ref="Q40:Q45" si="4">SUM(R40:W40)</f>
        <v>3842</v>
      </c>
      <c r="R40" s="222">
        <v>1470</v>
      </c>
      <c r="S40" s="222">
        <v>1978</v>
      </c>
      <c r="T40" s="222">
        <v>161</v>
      </c>
      <c r="U40" s="222">
        <v>0</v>
      </c>
      <c r="V40" s="222">
        <v>0</v>
      </c>
      <c r="W40" s="222">
        <v>233</v>
      </c>
      <c r="X40" s="221">
        <f t="shared" ref="X40:X45" si="5">SUM(Y40:AD40)</f>
        <v>1441</v>
      </c>
      <c r="Y40" s="222">
        <v>612</v>
      </c>
      <c r="Z40" s="222">
        <v>829</v>
      </c>
      <c r="AA40" s="222">
        <v>0</v>
      </c>
      <c r="AB40" s="222">
        <v>0</v>
      </c>
      <c r="AC40" s="222">
        <v>0</v>
      </c>
      <c r="AD40" s="223">
        <v>0</v>
      </c>
      <c r="AE40" s="200"/>
    </row>
    <row r="41" spans="1:31" s="201" customFormat="1" ht="18" customHeight="1">
      <c r="A41" s="503"/>
      <c r="B41" s="100" t="s">
        <v>89</v>
      </c>
      <c r="C41" s="219">
        <f t="shared" si="2"/>
        <v>36111</v>
      </c>
      <c r="D41" s="220">
        <v>0</v>
      </c>
      <c r="E41" s="220">
        <v>36855</v>
      </c>
      <c r="F41" s="221">
        <v>0</v>
      </c>
      <c r="G41" s="221">
        <v>0</v>
      </c>
      <c r="H41" s="221">
        <v>0</v>
      </c>
      <c r="I41" s="221">
        <v>-744</v>
      </c>
      <c r="J41" s="221">
        <f t="shared" si="3"/>
        <v>21018</v>
      </c>
      <c r="K41" s="222">
        <v>0</v>
      </c>
      <c r="L41" s="222">
        <v>20982</v>
      </c>
      <c r="M41" s="222">
        <v>0</v>
      </c>
      <c r="N41" s="222">
        <v>0</v>
      </c>
      <c r="O41" s="222">
        <v>0</v>
      </c>
      <c r="P41" s="222">
        <v>36</v>
      </c>
      <c r="Q41" s="221">
        <f t="shared" si="4"/>
        <v>15093</v>
      </c>
      <c r="R41" s="222">
        <v>0</v>
      </c>
      <c r="S41" s="222">
        <v>15873</v>
      </c>
      <c r="T41" s="222">
        <v>0</v>
      </c>
      <c r="U41" s="222">
        <v>0</v>
      </c>
      <c r="V41" s="222">
        <v>0</v>
      </c>
      <c r="W41" s="222">
        <v>-780</v>
      </c>
      <c r="X41" s="221">
        <f t="shared" si="5"/>
        <v>0</v>
      </c>
      <c r="Y41" s="222">
        <v>0</v>
      </c>
      <c r="Z41" s="222">
        <v>0</v>
      </c>
      <c r="AA41" s="222">
        <v>0</v>
      </c>
      <c r="AB41" s="222">
        <v>0</v>
      </c>
      <c r="AC41" s="222">
        <v>0</v>
      </c>
      <c r="AD41" s="223">
        <v>0</v>
      </c>
      <c r="AE41" s="200"/>
    </row>
    <row r="42" spans="1:31" s="201" customFormat="1" ht="18" customHeight="1">
      <c r="A42" s="503"/>
      <c r="B42" s="100" t="s">
        <v>90</v>
      </c>
      <c r="C42" s="219">
        <f t="shared" si="2"/>
        <v>7440</v>
      </c>
      <c r="D42" s="220">
        <v>0</v>
      </c>
      <c r="E42" s="220">
        <v>7440</v>
      </c>
      <c r="F42" s="221">
        <v>0</v>
      </c>
      <c r="G42" s="221">
        <v>0</v>
      </c>
      <c r="H42" s="221">
        <v>0</v>
      </c>
      <c r="I42" s="221">
        <v>0</v>
      </c>
      <c r="J42" s="221">
        <f t="shared" si="3"/>
        <v>6920</v>
      </c>
      <c r="K42" s="222">
        <v>0</v>
      </c>
      <c r="L42" s="222">
        <v>6920</v>
      </c>
      <c r="M42" s="222">
        <v>0</v>
      </c>
      <c r="N42" s="222">
        <v>0</v>
      </c>
      <c r="O42" s="222">
        <v>0</v>
      </c>
      <c r="P42" s="222">
        <v>0</v>
      </c>
      <c r="Q42" s="221">
        <f t="shared" si="4"/>
        <v>520</v>
      </c>
      <c r="R42" s="222">
        <v>0</v>
      </c>
      <c r="S42" s="222">
        <v>520</v>
      </c>
      <c r="T42" s="222">
        <v>0</v>
      </c>
      <c r="U42" s="222">
        <v>0</v>
      </c>
      <c r="V42" s="222">
        <v>0</v>
      </c>
      <c r="W42" s="222">
        <v>0</v>
      </c>
      <c r="X42" s="221">
        <f t="shared" si="5"/>
        <v>0</v>
      </c>
      <c r="Y42" s="222">
        <v>0</v>
      </c>
      <c r="Z42" s="222">
        <v>0</v>
      </c>
      <c r="AA42" s="222">
        <v>0</v>
      </c>
      <c r="AB42" s="222">
        <v>0</v>
      </c>
      <c r="AC42" s="222">
        <v>0</v>
      </c>
      <c r="AD42" s="223">
        <v>0</v>
      </c>
      <c r="AE42" s="200"/>
    </row>
    <row r="43" spans="1:31" s="201" customFormat="1" ht="18" customHeight="1">
      <c r="A43" s="503"/>
      <c r="B43" s="100" t="s">
        <v>128</v>
      </c>
      <c r="C43" s="219">
        <f t="shared" si="2"/>
        <v>2671</v>
      </c>
      <c r="D43" s="220">
        <v>1828</v>
      </c>
      <c r="E43" s="220">
        <v>820</v>
      </c>
      <c r="F43" s="221">
        <v>23</v>
      </c>
      <c r="G43" s="221">
        <v>0</v>
      </c>
      <c r="H43" s="221">
        <v>0</v>
      </c>
      <c r="I43" s="221">
        <v>0</v>
      </c>
      <c r="J43" s="221">
        <f t="shared" si="3"/>
        <v>1379</v>
      </c>
      <c r="K43" s="222">
        <v>828</v>
      </c>
      <c r="L43" s="222">
        <v>551</v>
      </c>
      <c r="M43" s="222">
        <v>0</v>
      </c>
      <c r="N43" s="222">
        <v>0</v>
      </c>
      <c r="O43" s="222">
        <v>0</v>
      </c>
      <c r="P43" s="222">
        <v>0</v>
      </c>
      <c r="Q43" s="221">
        <f t="shared" si="4"/>
        <v>1023</v>
      </c>
      <c r="R43" s="222">
        <v>1000</v>
      </c>
      <c r="S43" s="222">
        <v>0</v>
      </c>
      <c r="T43" s="222">
        <v>23</v>
      </c>
      <c r="U43" s="222">
        <v>0</v>
      </c>
      <c r="V43" s="222">
        <v>0</v>
      </c>
      <c r="W43" s="222">
        <v>0</v>
      </c>
      <c r="X43" s="221">
        <f t="shared" si="5"/>
        <v>269</v>
      </c>
      <c r="Y43" s="222">
        <v>0</v>
      </c>
      <c r="Z43" s="222">
        <v>269</v>
      </c>
      <c r="AA43" s="222">
        <v>0</v>
      </c>
      <c r="AB43" s="222">
        <v>0</v>
      </c>
      <c r="AC43" s="222">
        <v>0</v>
      </c>
      <c r="AD43" s="223">
        <v>0</v>
      </c>
      <c r="AE43" s="200"/>
    </row>
    <row r="44" spans="1:31" s="201" customFormat="1" ht="18" customHeight="1">
      <c r="A44" s="503"/>
      <c r="B44" s="100" t="s">
        <v>92</v>
      </c>
      <c r="C44" s="219">
        <f t="shared" si="2"/>
        <v>11826</v>
      </c>
      <c r="D44" s="220">
        <v>6489</v>
      </c>
      <c r="E44" s="220">
        <v>4893</v>
      </c>
      <c r="F44" s="221">
        <v>0</v>
      </c>
      <c r="G44" s="221">
        <v>0</v>
      </c>
      <c r="H44" s="221">
        <v>0</v>
      </c>
      <c r="I44" s="221">
        <v>444</v>
      </c>
      <c r="J44" s="221">
        <f t="shared" si="3"/>
        <v>5337</v>
      </c>
      <c r="K44" s="222">
        <v>0</v>
      </c>
      <c r="L44" s="222">
        <v>4893</v>
      </c>
      <c r="M44" s="222">
        <v>0</v>
      </c>
      <c r="N44" s="222">
        <v>0</v>
      </c>
      <c r="O44" s="222">
        <v>0</v>
      </c>
      <c r="P44" s="222">
        <v>444</v>
      </c>
      <c r="Q44" s="221">
        <f t="shared" si="4"/>
        <v>6489</v>
      </c>
      <c r="R44" s="222">
        <v>6489</v>
      </c>
      <c r="S44" s="222">
        <v>0</v>
      </c>
      <c r="T44" s="222">
        <v>0</v>
      </c>
      <c r="U44" s="222">
        <v>0</v>
      </c>
      <c r="V44" s="222">
        <v>0</v>
      </c>
      <c r="W44" s="222">
        <v>0</v>
      </c>
      <c r="X44" s="221">
        <f t="shared" si="5"/>
        <v>0</v>
      </c>
      <c r="Y44" s="222">
        <v>0</v>
      </c>
      <c r="Z44" s="222">
        <v>0</v>
      </c>
      <c r="AA44" s="222">
        <v>0</v>
      </c>
      <c r="AB44" s="222">
        <v>0</v>
      </c>
      <c r="AC44" s="222">
        <v>0</v>
      </c>
      <c r="AD44" s="223">
        <v>0</v>
      </c>
      <c r="AE44" s="200"/>
    </row>
    <row r="45" spans="1:31" s="201" customFormat="1" ht="18" customHeight="1">
      <c r="A45" s="503"/>
      <c r="B45" s="100" t="s">
        <v>93</v>
      </c>
      <c r="C45" s="224">
        <f t="shared" si="2"/>
        <v>16553</v>
      </c>
      <c r="D45" s="225">
        <v>765</v>
      </c>
      <c r="E45" s="225">
        <v>14087</v>
      </c>
      <c r="F45" s="226">
        <v>1379</v>
      </c>
      <c r="G45" s="226">
        <v>218</v>
      </c>
      <c r="H45" s="226">
        <v>93</v>
      </c>
      <c r="I45" s="226">
        <v>11</v>
      </c>
      <c r="J45" s="226">
        <f t="shared" si="3"/>
        <v>11518</v>
      </c>
      <c r="K45" s="227">
        <v>495</v>
      </c>
      <c r="L45" s="227">
        <v>10825</v>
      </c>
      <c r="M45" s="227">
        <v>100</v>
      </c>
      <c r="N45" s="227">
        <v>0</v>
      </c>
      <c r="O45" s="227">
        <v>98</v>
      </c>
      <c r="P45" s="227">
        <v>0</v>
      </c>
      <c r="Q45" s="226">
        <f t="shared" si="4"/>
        <v>3935</v>
      </c>
      <c r="R45" s="227">
        <v>270</v>
      </c>
      <c r="S45" s="227">
        <v>3262</v>
      </c>
      <c r="T45" s="227">
        <v>211</v>
      </c>
      <c r="U45" s="227">
        <v>218</v>
      </c>
      <c r="V45" s="227">
        <v>-37</v>
      </c>
      <c r="W45" s="227">
        <v>11</v>
      </c>
      <c r="X45" s="226">
        <f t="shared" si="5"/>
        <v>1100</v>
      </c>
      <c r="Y45" s="227">
        <v>0</v>
      </c>
      <c r="Z45" s="227">
        <v>0</v>
      </c>
      <c r="AA45" s="227">
        <v>1068</v>
      </c>
      <c r="AB45" s="227">
        <v>0</v>
      </c>
      <c r="AC45" s="227">
        <v>32</v>
      </c>
      <c r="AD45" s="228">
        <v>0</v>
      </c>
      <c r="AE45" s="200"/>
    </row>
    <row r="46" spans="1:31" s="201" customFormat="1" ht="22.5" customHeight="1">
      <c r="A46" s="504" t="s">
        <v>133</v>
      </c>
      <c r="B46" s="229" t="s">
        <v>134</v>
      </c>
      <c r="C46" s="230">
        <f t="shared" ref="C46:AD46" si="6">SUM(C47:C53)</f>
        <v>188304.11</v>
      </c>
      <c r="D46" s="231">
        <f t="shared" si="6"/>
        <v>41402.19</v>
      </c>
      <c r="E46" s="231">
        <f t="shared" si="6"/>
        <v>137292.6</v>
      </c>
      <c r="F46" s="232">
        <f>SUM(F47:F53)</f>
        <v>3123.27</v>
      </c>
      <c r="G46" s="232">
        <f>SUM(G47:G53)</f>
        <v>1375</v>
      </c>
      <c r="H46" s="232">
        <f t="shared" ref="H46:AC46" si="7">SUM(H47:H53)</f>
        <v>3108.07</v>
      </c>
      <c r="I46" s="232">
        <f t="shared" si="7"/>
        <v>2002.98</v>
      </c>
      <c r="J46" s="232">
        <f t="shared" si="7"/>
        <v>139290.82</v>
      </c>
      <c r="K46" s="232">
        <f t="shared" si="7"/>
        <v>18202.189999999999</v>
      </c>
      <c r="L46" s="232">
        <f t="shared" si="7"/>
        <v>116180.5</v>
      </c>
      <c r="M46" s="232">
        <f t="shared" si="7"/>
        <v>0</v>
      </c>
      <c r="N46" s="232">
        <f t="shared" si="7"/>
        <v>1375</v>
      </c>
      <c r="O46" s="232">
        <f t="shared" si="7"/>
        <v>2288.15</v>
      </c>
      <c r="P46" s="232">
        <f t="shared" si="7"/>
        <v>1244.98</v>
      </c>
      <c r="Q46" s="232">
        <f t="shared" si="7"/>
        <v>44808.600000000006</v>
      </c>
      <c r="R46" s="232">
        <f t="shared" si="7"/>
        <v>22830</v>
      </c>
      <c r="S46" s="232">
        <f t="shared" si="7"/>
        <v>17871</v>
      </c>
      <c r="T46" s="232">
        <f t="shared" si="7"/>
        <v>2771.86</v>
      </c>
      <c r="U46" s="232">
        <f t="shared" si="7"/>
        <v>0</v>
      </c>
      <c r="V46" s="232">
        <f t="shared" si="7"/>
        <v>577.74</v>
      </c>
      <c r="W46" s="232">
        <f t="shared" si="7"/>
        <v>758</v>
      </c>
      <c r="X46" s="232">
        <f t="shared" si="7"/>
        <v>4204.6899999999996</v>
      </c>
      <c r="Y46" s="232">
        <f t="shared" si="7"/>
        <v>370</v>
      </c>
      <c r="Z46" s="232">
        <f t="shared" si="7"/>
        <v>3241.1</v>
      </c>
      <c r="AA46" s="232">
        <f t="shared" si="7"/>
        <v>351.41</v>
      </c>
      <c r="AB46" s="232">
        <f t="shared" si="7"/>
        <v>0</v>
      </c>
      <c r="AC46" s="232">
        <f t="shared" si="7"/>
        <v>242.18</v>
      </c>
      <c r="AD46" s="233">
        <f t="shared" si="6"/>
        <v>0</v>
      </c>
      <c r="AE46" s="200"/>
    </row>
    <row r="47" spans="1:31" s="201" customFormat="1" ht="22.5" customHeight="1">
      <c r="A47" s="504"/>
      <c r="B47" s="234" t="s">
        <v>135</v>
      </c>
      <c r="C47" s="235">
        <f t="shared" ref="C47:C53" si="8">SUM(D47:I47)</f>
        <v>37341.99</v>
      </c>
      <c r="D47" s="236">
        <f>SUM(K47,R47,Y47)</f>
        <v>10550</v>
      </c>
      <c r="E47" s="236">
        <f t="shared" ref="E47:I53" si="9">SUM(L47,S47,Z47)</f>
        <v>23703.7</v>
      </c>
      <c r="F47" s="236">
        <f t="shared" si="9"/>
        <v>1159</v>
      </c>
      <c r="G47" s="236">
        <f t="shared" si="9"/>
        <v>200</v>
      </c>
      <c r="H47" s="236">
        <f t="shared" si="9"/>
        <v>1680</v>
      </c>
      <c r="I47" s="236">
        <f t="shared" si="9"/>
        <v>49.29</v>
      </c>
      <c r="J47" s="237">
        <f t="shared" ref="J47:J53" si="10">SUM(K47:P47)</f>
        <v>28691.29</v>
      </c>
      <c r="K47" s="236">
        <v>7445</v>
      </c>
      <c r="L47" s="236">
        <v>19807</v>
      </c>
      <c r="M47" s="236"/>
      <c r="N47" s="236">
        <v>200</v>
      </c>
      <c r="O47" s="236">
        <v>1190</v>
      </c>
      <c r="P47" s="236">
        <v>49.29</v>
      </c>
      <c r="Q47" s="237">
        <f>SUM(R47:W47)</f>
        <v>8501</v>
      </c>
      <c r="R47" s="236">
        <v>3105</v>
      </c>
      <c r="S47" s="236">
        <v>3747</v>
      </c>
      <c r="T47" s="236">
        <v>1159</v>
      </c>
      <c r="U47" s="236">
        <v>0</v>
      </c>
      <c r="V47" s="236">
        <v>490</v>
      </c>
      <c r="W47" s="236">
        <v>0</v>
      </c>
      <c r="X47" s="238">
        <f>SUM(Y47:AD47)</f>
        <v>149.69999999999999</v>
      </c>
      <c r="Y47" s="236">
        <v>0</v>
      </c>
      <c r="Z47" s="236">
        <v>149.69999999999999</v>
      </c>
      <c r="AA47" s="236">
        <v>0</v>
      </c>
      <c r="AB47" s="236">
        <v>0</v>
      </c>
      <c r="AC47" s="236">
        <v>0</v>
      </c>
      <c r="AD47" s="239">
        <v>0</v>
      </c>
      <c r="AE47" s="200"/>
    </row>
    <row r="48" spans="1:31" s="201" customFormat="1" ht="22.5" customHeight="1">
      <c r="A48" s="504"/>
      <c r="B48" s="234" t="s">
        <v>136</v>
      </c>
      <c r="C48" s="235">
        <f t="shared" si="8"/>
        <v>58842.34</v>
      </c>
      <c r="D48" s="236">
        <f t="shared" ref="D48:D53" si="11">SUM(K48,R48,Y48)</f>
        <v>25314</v>
      </c>
      <c r="E48" s="236">
        <f t="shared" si="9"/>
        <v>31070</v>
      </c>
      <c r="F48" s="236">
        <f t="shared" si="9"/>
        <v>867.27</v>
      </c>
      <c r="G48" s="236">
        <f t="shared" si="9"/>
        <v>1175</v>
      </c>
      <c r="H48" s="236">
        <f t="shared" si="9"/>
        <v>416.07</v>
      </c>
      <c r="I48" s="236">
        <f t="shared" si="9"/>
        <v>0</v>
      </c>
      <c r="J48" s="237">
        <f t="shared" si="10"/>
        <v>31723.15</v>
      </c>
      <c r="K48" s="236">
        <v>10258</v>
      </c>
      <c r="L48" s="236">
        <v>20204</v>
      </c>
      <c r="M48" s="236"/>
      <c r="N48" s="236">
        <v>1175</v>
      </c>
      <c r="O48" s="236">
        <v>86.15</v>
      </c>
      <c r="P48" s="236">
        <v>0</v>
      </c>
      <c r="Q48" s="237">
        <f t="shared" ref="Q48:Q53" si="12">SUM(R48:W48)</f>
        <v>23146.600000000002</v>
      </c>
      <c r="R48" s="236">
        <v>14686</v>
      </c>
      <c r="S48" s="236">
        <v>7857</v>
      </c>
      <c r="T48" s="236">
        <v>515.86</v>
      </c>
      <c r="U48" s="236">
        <v>0</v>
      </c>
      <c r="V48" s="236">
        <v>87.74</v>
      </c>
      <c r="W48" s="236">
        <v>0</v>
      </c>
      <c r="X48" s="238">
        <f t="shared" ref="X48:X53" si="13">SUM(Y48:AD48)</f>
        <v>3972.5899999999997</v>
      </c>
      <c r="Y48" s="236">
        <v>370</v>
      </c>
      <c r="Z48" s="236">
        <v>3009</v>
      </c>
      <c r="AA48" s="236">
        <v>351.41</v>
      </c>
      <c r="AB48" s="236">
        <v>0</v>
      </c>
      <c r="AC48" s="236">
        <v>242.18</v>
      </c>
      <c r="AD48" s="239">
        <v>0</v>
      </c>
      <c r="AE48" s="200"/>
    </row>
    <row r="49" spans="1:31" s="201" customFormat="1" ht="22.5" customHeight="1">
      <c r="A49" s="504"/>
      <c r="B49" s="234" t="s">
        <v>137</v>
      </c>
      <c r="C49" s="235">
        <f t="shared" si="8"/>
        <v>25056.69</v>
      </c>
      <c r="D49" s="236">
        <f t="shared" si="11"/>
        <v>0</v>
      </c>
      <c r="E49" s="236">
        <f t="shared" si="9"/>
        <v>24873</v>
      </c>
      <c r="F49" s="236">
        <f t="shared" si="9"/>
        <v>0</v>
      </c>
      <c r="G49" s="236">
        <f t="shared" si="9"/>
        <v>0</v>
      </c>
      <c r="H49" s="236">
        <f t="shared" si="9"/>
        <v>0</v>
      </c>
      <c r="I49" s="236">
        <f t="shared" si="9"/>
        <v>183.69</v>
      </c>
      <c r="J49" s="237">
        <f t="shared" si="10"/>
        <v>25056.69</v>
      </c>
      <c r="K49" s="236">
        <v>0</v>
      </c>
      <c r="L49" s="236">
        <v>24873</v>
      </c>
      <c r="M49" s="236">
        <v>0</v>
      </c>
      <c r="N49" s="236">
        <v>0</v>
      </c>
      <c r="O49" s="236">
        <v>0</v>
      </c>
      <c r="P49" s="236">
        <v>183.69</v>
      </c>
      <c r="Q49" s="237">
        <f t="shared" si="12"/>
        <v>0</v>
      </c>
      <c r="R49" s="236">
        <v>0</v>
      </c>
      <c r="S49" s="236">
        <v>0</v>
      </c>
      <c r="T49" s="236">
        <v>0</v>
      </c>
      <c r="U49" s="236">
        <v>0</v>
      </c>
      <c r="V49" s="236">
        <v>0</v>
      </c>
      <c r="W49" s="236">
        <v>0</v>
      </c>
      <c r="X49" s="238">
        <f t="shared" si="13"/>
        <v>0</v>
      </c>
      <c r="Y49" s="236">
        <v>0</v>
      </c>
      <c r="Z49" s="236">
        <v>0</v>
      </c>
      <c r="AA49" s="236">
        <v>0</v>
      </c>
      <c r="AB49" s="236">
        <v>0</v>
      </c>
      <c r="AC49" s="236">
        <v>0</v>
      </c>
      <c r="AD49" s="239">
        <v>0</v>
      </c>
      <c r="AE49" s="200"/>
    </row>
    <row r="50" spans="1:31" s="201" customFormat="1" ht="22.5" customHeight="1">
      <c r="A50" s="504"/>
      <c r="B50" s="166" t="s">
        <v>138</v>
      </c>
      <c r="C50" s="235">
        <f t="shared" si="8"/>
        <v>14562.74</v>
      </c>
      <c r="D50" s="236">
        <f t="shared" si="11"/>
        <v>0</v>
      </c>
      <c r="E50" s="236">
        <f t="shared" si="9"/>
        <v>14562.74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7">
        <f t="shared" si="10"/>
        <v>9949.74</v>
      </c>
      <c r="K50" s="236">
        <v>0</v>
      </c>
      <c r="L50" s="236">
        <v>9949.74</v>
      </c>
      <c r="M50" s="236">
        <v>0</v>
      </c>
      <c r="N50" s="236">
        <v>0</v>
      </c>
      <c r="O50" s="236">
        <v>0</v>
      </c>
      <c r="P50" s="236">
        <v>0</v>
      </c>
      <c r="Q50" s="237">
        <f t="shared" si="12"/>
        <v>4613</v>
      </c>
      <c r="R50" s="236">
        <v>0</v>
      </c>
      <c r="S50" s="236">
        <v>4613</v>
      </c>
      <c r="T50" s="236">
        <v>0</v>
      </c>
      <c r="U50" s="236">
        <v>0</v>
      </c>
      <c r="V50" s="236">
        <v>0</v>
      </c>
      <c r="W50" s="236">
        <v>0</v>
      </c>
      <c r="X50" s="238">
        <f t="shared" si="13"/>
        <v>0</v>
      </c>
      <c r="Y50" s="236">
        <v>0</v>
      </c>
      <c r="Z50" s="236">
        <v>0</v>
      </c>
      <c r="AA50" s="236">
        <v>0</v>
      </c>
      <c r="AB50" s="236">
        <v>0</v>
      </c>
      <c r="AC50" s="236">
        <v>0</v>
      </c>
      <c r="AD50" s="239">
        <v>0</v>
      </c>
      <c r="AE50" s="200"/>
    </row>
    <row r="51" spans="1:31" s="201" customFormat="1" ht="22.5" customHeight="1">
      <c r="A51" s="504"/>
      <c r="B51" s="166" t="s">
        <v>128</v>
      </c>
      <c r="C51" s="235">
        <f t="shared" si="8"/>
        <v>12184</v>
      </c>
      <c r="D51" s="236">
        <f t="shared" si="11"/>
        <v>5039</v>
      </c>
      <c r="E51" s="236">
        <f t="shared" si="9"/>
        <v>5290</v>
      </c>
      <c r="F51" s="236">
        <f t="shared" si="9"/>
        <v>1097</v>
      </c>
      <c r="G51" s="236">
        <f t="shared" si="9"/>
        <v>0</v>
      </c>
      <c r="H51" s="236">
        <f t="shared" si="9"/>
        <v>0</v>
      </c>
      <c r="I51" s="236">
        <f t="shared" si="9"/>
        <v>758</v>
      </c>
      <c r="J51" s="237">
        <f t="shared" si="10"/>
        <v>3636</v>
      </c>
      <c r="K51" s="236">
        <v>0</v>
      </c>
      <c r="L51" s="236">
        <v>3636</v>
      </c>
      <c r="M51" s="236">
        <v>0</v>
      </c>
      <c r="N51" s="236">
        <v>0</v>
      </c>
      <c r="O51" s="236">
        <v>0</v>
      </c>
      <c r="P51" s="236">
        <v>0</v>
      </c>
      <c r="Q51" s="237">
        <f t="shared" si="12"/>
        <v>8548</v>
      </c>
      <c r="R51" s="236">
        <v>5039</v>
      </c>
      <c r="S51" s="236">
        <v>1654</v>
      </c>
      <c r="T51" s="236">
        <v>1097</v>
      </c>
      <c r="U51" s="236">
        <v>0</v>
      </c>
      <c r="V51" s="236">
        <v>0</v>
      </c>
      <c r="W51" s="236">
        <v>758</v>
      </c>
      <c r="X51" s="238">
        <f t="shared" si="13"/>
        <v>0</v>
      </c>
      <c r="Y51" s="236">
        <v>0</v>
      </c>
      <c r="Z51" s="236">
        <v>0</v>
      </c>
      <c r="AA51" s="236">
        <v>0</v>
      </c>
      <c r="AB51" s="236">
        <v>0</v>
      </c>
      <c r="AC51" s="236">
        <v>0</v>
      </c>
      <c r="AD51" s="239">
        <v>0</v>
      </c>
      <c r="AE51" s="200"/>
    </row>
    <row r="52" spans="1:31" s="201" customFormat="1" ht="22.5" customHeight="1">
      <c r="A52" s="504"/>
      <c r="B52" s="166" t="s">
        <v>139</v>
      </c>
      <c r="C52" s="235">
        <f t="shared" si="8"/>
        <v>3574.76</v>
      </c>
      <c r="D52" s="236">
        <f t="shared" si="11"/>
        <v>0</v>
      </c>
      <c r="E52" s="236">
        <f t="shared" si="9"/>
        <v>3574.76</v>
      </c>
      <c r="F52" s="236">
        <f t="shared" si="9"/>
        <v>0</v>
      </c>
      <c r="G52" s="236">
        <f t="shared" si="9"/>
        <v>0</v>
      </c>
      <c r="H52" s="236">
        <f t="shared" si="9"/>
        <v>0</v>
      </c>
      <c r="I52" s="236">
        <f t="shared" si="9"/>
        <v>0</v>
      </c>
      <c r="J52" s="237">
        <f t="shared" si="10"/>
        <v>3574.76</v>
      </c>
      <c r="K52" s="236">
        <v>0</v>
      </c>
      <c r="L52" s="236">
        <v>3574.76</v>
      </c>
      <c r="M52" s="236">
        <v>0</v>
      </c>
      <c r="N52" s="236">
        <v>0</v>
      </c>
      <c r="O52" s="236">
        <v>0</v>
      </c>
      <c r="P52" s="236">
        <v>0</v>
      </c>
      <c r="Q52" s="237">
        <f t="shared" si="12"/>
        <v>0</v>
      </c>
      <c r="R52" s="236">
        <v>0</v>
      </c>
      <c r="S52" s="236">
        <v>0</v>
      </c>
      <c r="T52" s="236">
        <v>0</v>
      </c>
      <c r="U52" s="236">
        <v>0</v>
      </c>
      <c r="V52" s="236">
        <v>0</v>
      </c>
      <c r="W52" s="236">
        <v>0</v>
      </c>
      <c r="X52" s="238">
        <f t="shared" si="13"/>
        <v>0</v>
      </c>
      <c r="Y52" s="236">
        <v>0</v>
      </c>
      <c r="Z52" s="236">
        <v>0</v>
      </c>
      <c r="AA52" s="236">
        <v>0</v>
      </c>
      <c r="AB52" s="236">
        <v>0</v>
      </c>
      <c r="AC52" s="236">
        <v>0</v>
      </c>
      <c r="AD52" s="239">
        <v>0</v>
      </c>
      <c r="AE52" s="200"/>
    </row>
    <row r="53" spans="1:31" s="201" customFormat="1" ht="22.5" customHeight="1">
      <c r="A53" s="504"/>
      <c r="B53" s="166" t="s">
        <v>100</v>
      </c>
      <c r="C53" s="240">
        <f t="shared" si="8"/>
        <v>36741.590000000004</v>
      </c>
      <c r="D53" s="241">
        <f t="shared" si="11"/>
        <v>499.19</v>
      </c>
      <c r="E53" s="241">
        <f t="shared" si="9"/>
        <v>34218.400000000001</v>
      </c>
      <c r="F53" s="241">
        <f t="shared" si="9"/>
        <v>0</v>
      </c>
      <c r="G53" s="241">
        <f t="shared" si="9"/>
        <v>0</v>
      </c>
      <c r="H53" s="241">
        <f t="shared" si="9"/>
        <v>1012</v>
      </c>
      <c r="I53" s="241">
        <f t="shared" si="9"/>
        <v>1012</v>
      </c>
      <c r="J53" s="242">
        <f t="shared" si="10"/>
        <v>36659.19</v>
      </c>
      <c r="K53" s="241">
        <v>499.19</v>
      </c>
      <c r="L53" s="241">
        <v>34136</v>
      </c>
      <c r="M53" s="241">
        <v>0</v>
      </c>
      <c r="N53" s="241">
        <v>0</v>
      </c>
      <c r="O53" s="241">
        <v>1012</v>
      </c>
      <c r="P53" s="241">
        <v>1012</v>
      </c>
      <c r="Q53" s="242">
        <f t="shared" si="12"/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43">
        <f t="shared" si="13"/>
        <v>82.4</v>
      </c>
      <c r="Y53" s="241">
        <v>0</v>
      </c>
      <c r="Z53" s="241">
        <v>82.4</v>
      </c>
      <c r="AA53" s="241">
        <v>0</v>
      </c>
      <c r="AB53" s="241">
        <v>0</v>
      </c>
      <c r="AC53" s="241">
        <v>0</v>
      </c>
      <c r="AD53" s="244">
        <v>0</v>
      </c>
      <c r="AE53" s="200"/>
    </row>
    <row r="54" spans="1:31" s="84" customFormat="1" ht="22.5" customHeight="1">
      <c r="A54" s="37" t="s">
        <v>48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502" t="s">
        <v>49</v>
      </c>
      <c r="Z54" s="502"/>
      <c r="AA54" s="502"/>
      <c r="AB54" s="502"/>
      <c r="AC54" s="502"/>
      <c r="AD54" s="502"/>
    </row>
    <row r="55" spans="1:31"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</row>
    <row r="56" spans="1:31"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</row>
  </sheetData>
  <mergeCells count="15">
    <mergeCell ref="Y54:AD54"/>
    <mergeCell ref="A6:A13"/>
    <mergeCell ref="A14:A21"/>
    <mergeCell ref="A22:A29"/>
    <mergeCell ref="A30:A37"/>
    <mergeCell ref="A38:A45"/>
    <mergeCell ref="A46:A53"/>
    <mergeCell ref="A2:I2"/>
    <mergeCell ref="A3:B3"/>
    <mergeCell ref="AA3:AD3"/>
    <mergeCell ref="A4:B5"/>
    <mergeCell ref="C4:I4"/>
    <mergeCell ref="J4:P4"/>
    <mergeCell ref="Q4:W4"/>
    <mergeCell ref="X4:AD4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27"/>
  <sheetViews>
    <sheetView workbookViewId="0">
      <selection activeCell="M18" sqref="M18"/>
    </sheetView>
  </sheetViews>
  <sheetFormatPr defaultRowHeight="16.5"/>
  <cols>
    <col min="1" max="1" width="7.75" style="85" customWidth="1"/>
    <col min="2" max="2" width="7.875" style="85" customWidth="1"/>
    <col min="3" max="3" width="11.5" style="85" customWidth="1"/>
    <col min="4" max="4" width="7.875" style="85" customWidth="1"/>
    <col min="5" max="16384" width="9" style="85"/>
  </cols>
  <sheetData>
    <row r="2" spans="1:12" ht="26.25" customHeight="1">
      <c r="A2" s="491" t="s">
        <v>140</v>
      </c>
      <c r="B2" s="491"/>
      <c r="C2" s="491"/>
      <c r="D2" s="491"/>
      <c r="E2" s="491"/>
      <c r="F2" s="491"/>
      <c r="G2" s="491"/>
      <c r="H2" s="3"/>
      <c r="I2" s="3"/>
      <c r="J2" s="3"/>
      <c r="K2" s="3"/>
    </row>
    <row r="3" spans="1:12" s="84" customFormat="1" ht="26.25" customHeight="1">
      <c r="A3" s="492" t="s">
        <v>141</v>
      </c>
      <c r="B3" s="492"/>
      <c r="C3" s="7"/>
      <c r="D3" s="7"/>
      <c r="E3" s="7"/>
      <c r="F3" s="7"/>
      <c r="G3" s="7"/>
      <c r="H3" s="7"/>
      <c r="I3" s="493" t="s">
        <v>142</v>
      </c>
      <c r="J3" s="493"/>
      <c r="K3" s="493"/>
      <c r="L3" s="245"/>
    </row>
    <row r="4" spans="1:12" ht="30" customHeight="1">
      <c r="A4" s="505" t="s">
        <v>143</v>
      </c>
      <c r="B4" s="481" t="s">
        <v>7</v>
      </c>
      <c r="C4" s="481"/>
      <c r="D4" s="481" t="s">
        <v>144</v>
      </c>
      <c r="E4" s="481"/>
      <c r="F4" s="481" t="s">
        <v>145</v>
      </c>
      <c r="G4" s="481"/>
      <c r="H4" s="481"/>
      <c r="I4" s="481"/>
      <c r="J4" s="481"/>
      <c r="K4" s="481"/>
      <c r="L4" s="246"/>
    </row>
    <row r="5" spans="1:12" ht="30" customHeight="1">
      <c r="A5" s="506"/>
      <c r="B5" s="481"/>
      <c r="C5" s="481"/>
      <c r="D5" s="481"/>
      <c r="E5" s="481"/>
      <c r="F5" s="481" t="s">
        <v>146</v>
      </c>
      <c r="G5" s="481"/>
      <c r="H5" s="481" t="s">
        <v>147</v>
      </c>
      <c r="I5" s="481"/>
      <c r="J5" s="481" t="s">
        <v>148</v>
      </c>
      <c r="K5" s="481"/>
    </row>
    <row r="6" spans="1:12" ht="30" customHeight="1">
      <c r="A6" s="507"/>
      <c r="B6" s="247" t="s">
        <v>149</v>
      </c>
      <c r="C6" s="247" t="s">
        <v>150</v>
      </c>
      <c r="D6" s="247" t="s">
        <v>151</v>
      </c>
      <c r="E6" s="247" t="s">
        <v>152</v>
      </c>
      <c r="F6" s="247" t="s">
        <v>151</v>
      </c>
      <c r="G6" s="247" t="s">
        <v>150</v>
      </c>
      <c r="H6" s="247" t="s">
        <v>153</v>
      </c>
      <c r="I6" s="247" t="s">
        <v>150</v>
      </c>
      <c r="J6" s="247" t="s">
        <v>151</v>
      </c>
      <c r="K6" s="247" t="s">
        <v>152</v>
      </c>
    </row>
    <row r="7" spans="1:12" s="252" customFormat="1" ht="24" customHeight="1">
      <c r="A7" s="248">
        <v>2017</v>
      </c>
      <c r="B7" s="249">
        <v>0</v>
      </c>
      <c r="C7" s="250">
        <v>0</v>
      </c>
      <c r="D7" s="250">
        <v>0</v>
      </c>
      <c r="E7" s="250">
        <v>0</v>
      </c>
      <c r="F7" s="250">
        <v>0</v>
      </c>
      <c r="G7" s="250">
        <v>0</v>
      </c>
      <c r="H7" s="250">
        <v>0</v>
      </c>
      <c r="I7" s="250">
        <v>0</v>
      </c>
      <c r="J7" s="250">
        <v>0</v>
      </c>
      <c r="K7" s="251">
        <v>0</v>
      </c>
    </row>
    <row r="8" spans="1:12" s="252" customFormat="1" ht="24" customHeight="1">
      <c r="A8" s="248">
        <v>2018</v>
      </c>
      <c r="B8" s="249">
        <v>0</v>
      </c>
      <c r="C8" s="250">
        <v>0</v>
      </c>
      <c r="D8" s="250">
        <v>0</v>
      </c>
      <c r="E8" s="250">
        <v>0</v>
      </c>
      <c r="F8" s="250">
        <v>0</v>
      </c>
      <c r="G8" s="250">
        <v>0</v>
      </c>
      <c r="H8" s="250">
        <v>0</v>
      </c>
      <c r="I8" s="250">
        <v>0</v>
      </c>
      <c r="J8" s="250">
        <v>0</v>
      </c>
      <c r="K8" s="251">
        <v>0</v>
      </c>
    </row>
    <row r="9" spans="1:12" s="252" customFormat="1" ht="24" customHeight="1">
      <c r="A9" s="253">
        <v>2019</v>
      </c>
      <c r="B9" s="254">
        <v>0</v>
      </c>
      <c r="C9" s="255">
        <v>0</v>
      </c>
      <c r="D9" s="255">
        <v>0</v>
      </c>
      <c r="E9" s="255">
        <v>0</v>
      </c>
      <c r="F9" s="255">
        <v>0</v>
      </c>
      <c r="G9" s="255">
        <v>0</v>
      </c>
      <c r="H9" s="255">
        <v>0</v>
      </c>
      <c r="I9" s="255">
        <v>0</v>
      </c>
      <c r="J9" s="255">
        <v>0</v>
      </c>
      <c r="K9" s="256">
        <v>0</v>
      </c>
    </row>
    <row r="10" spans="1:12" s="252" customFormat="1" ht="24" customHeight="1">
      <c r="A10" s="253">
        <v>2020</v>
      </c>
      <c r="B10" s="254">
        <v>0</v>
      </c>
      <c r="C10" s="255">
        <v>0</v>
      </c>
      <c r="D10" s="255">
        <v>0</v>
      </c>
      <c r="E10" s="255">
        <v>0</v>
      </c>
      <c r="F10" s="255">
        <v>0</v>
      </c>
      <c r="G10" s="255">
        <v>0</v>
      </c>
      <c r="H10" s="255">
        <v>0</v>
      </c>
      <c r="I10" s="255">
        <v>0</v>
      </c>
      <c r="J10" s="255">
        <v>0</v>
      </c>
      <c r="K10" s="256">
        <v>0</v>
      </c>
    </row>
    <row r="11" spans="1:12" s="252" customFormat="1" ht="24" customHeight="1">
      <c r="A11" s="253">
        <v>2021</v>
      </c>
      <c r="B11" s="254"/>
      <c r="C11" s="255"/>
      <c r="D11" s="255"/>
      <c r="E11" s="255"/>
      <c r="F11" s="255"/>
      <c r="G11" s="255"/>
      <c r="H11" s="255"/>
      <c r="I11" s="255"/>
      <c r="J11" s="255"/>
      <c r="K11" s="256"/>
    </row>
    <row r="12" spans="1:12" s="162" customFormat="1" ht="24" customHeight="1">
      <c r="A12" s="257">
        <v>2022</v>
      </c>
      <c r="B12" s="258">
        <f t="shared" ref="B12:K12" si="0">SUM(B13:B26)</f>
        <v>0</v>
      </c>
      <c r="C12" s="259">
        <f t="shared" si="0"/>
        <v>0</v>
      </c>
      <c r="D12" s="259">
        <f t="shared" si="0"/>
        <v>0</v>
      </c>
      <c r="E12" s="259">
        <f t="shared" si="0"/>
        <v>0</v>
      </c>
      <c r="F12" s="259">
        <f t="shared" si="0"/>
        <v>0</v>
      </c>
      <c r="G12" s="259">
        <f t="shared" si="0"/>
        <v>0</v>
      </c>
      <c r="H12" s="259">
        <f t="shared" si="0"/>
        <v>0</v>
      </c>
      <c r="I12" s="259">
        <f t="shared" si="0"/>
        <v>0</v>
      </c>
      <c r="J12" s="259">
        <f t="shared" si="0"/>
        <v>0</v>
      </c>
      <c r="K12" s="260">
        <f t="shared" si="0"/>
        <v>0</v>
      </c>
    </row>
    <row r="13" spans="1:12" ht="24" customHeight="1">
      <c r="A13" s="30" t="s">
        <v>154</v>
      </c>
      <c r="B13" s="261">
        <f t="shared" ref="B13:C26" si="1">SUM(D13,F13)</f>
        <v>0</v>
      </c>
      <c r="C13" s="262">
        <f t="shared" si="1"/>
        <v>0</v>
      </c>
      <c r="D13" s="262">
        <v>0</v>
      </c>
      <c r="E13" s="262">
        <v>0</v>
      </c>
      <c r="F13" s="262">
        <f>H13+J13</f>
        <v>0</v>
      </c>
      <c r="G13" s="262">
        <f>I13+K13</f>
        <v>0</v>
      </c>
      <c r="H13" s="262">
        <v>0</v>
      </c>
      <c r="I13" s="262">
        <v>0</v>
      </c>
      <c r="J13" s="262">
        <v>0</v>
      </c>
      <c r="K13" s="263">
        <v>0</v>
      </c>
    </row>
    <row r="14" spans="1:12" ht="24" customHeight="1">
      <c r="A14" s="30" t="s">
        <v>155</v>
      </c>
      <c r="B14" s="261">
        <f t="shared" si="1"/>
        <v>0</v>
      </c>
      <c r="C14" s="262">
        <f t="shared" si="1"/>
        <v>0</v>
      </c>
      <c r="D14" s="262">
        <v>0</v>
      </c>
      <c r="E14" s="262">
        <v>0</v>
      </c>
      <c r="F14" s="262">
        <f t="shared" ref="F14:G26" si="2">H14+J14</f>
        <v>0</v>
      </c>
      <c r="G14" s="262">
        <f t="shared" si="2"/>
        <v>0</v>
      </c>
      <c r="H14" s="262">
        <v>0</v>
      </c>
      <c r="I14" s="262">
        <v>0</v>
      </c>
      <c r="J14" s="262">
        <v>0</v>
      </c>
      <c r="K14" s="263">
        <v>0</v>
      </c>
    </row>
    <row r="15" spans="1:12" ht="24" customHeight="1">
      <c r="A15" s="30" t="s">
        <v>156</v>
      </c>
      <c r="B15" s="261">
        <f t="shared" si="1"/>
        <v>0</v>
      </c>
      <c r="C15" s="262">
        <f t="shared" si="1"/>
        <v>0</v>
      </c>
      <c r="D15" s="262">
        <v>0</v>
      </c>
      <c r="E15" s="262">
        <v>0</v>
      </c>
      <c r="F15" s="262">
        <f t="shared" si="2"/>
        <v>0</v>
      </c>
      <c r="G15" s="262">
        <f t="shared" si="2"/>
        <v>0</v>
      </c>
      <c r="H15" s="262">
        <v>0</v>
      </c>
      <c r="I15" s="262">
        <v>0</v>
      </c>
      <c r="J15" s="262">
        <v>0</v>
      </c>
      <c r="K15" s="263">
        <v>0</v>
      </c>
    </row>
    <row r="16" spans="1:12" ht="24" customHeight="1">
      <c r="A16" s="30" t="s">
        <v>157</v>
      </c>
      <c r="B16" s="261">
        <f t="shared" si="1"/>
        <v>0</v>
      </c>
      <c r="C16" s="262">
        <f t="shared" si="1"/>
        <v>0</v>
      </c>
      <c r="D16" s="262">
        <v>0</v>
      </c>
      <c r="E16" s="262">
        <v>0</v>
      </c>
      <c r="F16" s="262">
        <f t="shared" si="2"/>
        <v>0</v>
      </c>
      <c r="G16" s="262">
        <f t="shared" si="2"/>
        <v>0</v>
      </c>
      <c r="H16" s="262">
        <v>0</v>
      </c>
      <c r="I16" s="262">
        <v>0</v>
      </c>
      <c r="J16" s="262">
        <v>0</v>
      </c>
      <c r="K16" s="263">
        <v>0</v>
      </c>
    </row>
    <row r="17" spans="1:11" ht="24" customHeight="1">
      <c r="A17" s="30" t="s">
        <v>158</v>
      </c>
      <c r="B17" s="261">
        <f t="shared" si="1"/>
        <v>0</v>
      </c>
      <c r="C17" s="262">
        <f t="shared" si="1"/>
        <v>0</v>
      </c>
      <c r="D17" s="262">
        <v>0</v>
      </c>
      <c r="E17" s="262">
        <v>0</v>
      </c>
      <c r="F17" s="262">
        <f t="shared" si="2"/>
        <v>0</v>
      </c>
      <c r="G17" s="262">
        <f t="shared" si="2"/>
        <v>0</v>
      </c>
      <c r="H17" s="262">
        <v>0</v>
      </c>
      <c r="I17" s="262">
        <v>0</v>
      </c>
      <c r="J17" s="262">
        <v>0</v>
      </c>
      <c r="K17" s="263">
        <v>0</v>
      </c>
    </row>
    <row r="18" spans="1:11" ht="24" customHeight="1">
      <c r="A18" s="30" t="s">
        <v>20</v>
      </c>
      <c r="B18" s="261">
        <f t="shared" si="1"/>
        <v>0</v>
      </c>
      <c r="C18" s="262">
        <f t="shared" si="1"/>
        <v>0</v>
      </c>
      <c r="D18" s="262">
        <v>0</v>
      </c>
      <c r="E18" s="262">
        <v>0</v>
      </c>
      <c r="F18" s="262">
        <f t="shared" si="2"/>
        <v>0</v>
      </c>
      <c r="G18" s="262">
        <f t="shared" si="2"/>
        <v>0</v>
      </c>
      <c r="H18" s="262">
        <v>0</v>
      </c>
      <c r="I18" s="262">
        <v>0</v>
      </c>
      <c r="J18" s="262">
        <v>0</v>
      </c>
      <c r="K18" s="263">
        <v>0</v>
      </c>
    </row>
    <row r="19" spans="1:11" ht="24" customHeight="1">
      <c r="A19" s="30" t="s">
        <v>21</v>
      </c>
      <c r="B19" s="261">
        <f t="shared" si="1"/>
        <v>0</v>
      </c>
      <c r="C19" s="262">
        <f t="shared" si="1"/>
        <v>0</v>
      </c>
      <c r="D19" s="262">
        <v>0</v>
      </c>
      <c r="E19" s="262">
        <v>0</v>
      </c>
      <c r="F19" s="262">
        <f t="shared" si="2"/>
        <v>0</v>
      </c>
      <c r="G19" s="262">
        <f t="shared" si="2"/>
        <v>0</v>
      </c>
      <c r="H19" s="262">
        <v>0</v>
      </c>
      <c r="I19" s="262">
        <v>0</v>
      </c>
      <c r="J19" s="262">
        <v>0</v>
      </c>
      <c r="K19" s="263">
        <v>0</v>
      </c>
    </row>
    <row r="20" spans="1:11" ht="24" customHeight="1">
      <c r="A20" s="30" t="s">
        <v>159</v>
      </c>
      <c r="B20" s="261">
        <f t="shared" si="1"/>
        <v>0</v>
      </c>
      <c r="C20" s="262">
        <f t="shared" si="1"/>
        <v>0</v>
      </c>
      <c r="D20" s="262">
        <v>0</v>
      </c>
      <c r="E20" s="262">
        <v>0</v>
      </c>
      <c r="F20" s="262">
        <f t="shared" si="2"/>
        <v>0</v>
      </c>
      <c r="G20" s="262">
        <f t="shared" si="2"/>
        <v>0</v>
      </c>
      <c r="H20" s="262">
        <v>0</v>
      </c>
      <c r="I20" s="262">
        <v>0</v>
      </c>
      <c r="J20" s="262">
        <v>0</v>
      </c>
      <c r="K20" s="263">
        <v>0</v>
      </c>
    </row>
    <row r="21" spans="1:11" ht="24" customHeight="1">
      <c r="A21" s="30" t="s">
        <v>160</v>
      </c>
      <c r="B21" s="261">
        <f t="shared" si="1"/>
        <v>0</v>
      </c>
      <c r="C21" s="262">
        <f t="shared" si="1"/>
        <v>0</v>
      </c>
      <c r="D21" s="262">
        <v>0</v>
      </c>
      <c r="E21" s="262">
        <v>0</v>
      </c>
      <c r="F21" s="262">
        <f t="shared" si="2"/>
        <v>0</v>
      </c>
      <c r="G21" s="262">
        <f t="shared" si="2"/>
        <v>0</v>
      </c>
      <c r="H21" s="262">
        <v>0</v>
      </c>
      <c r="I21" s="262">
        <v>0</v>
      </c>
      <c r="J21" s="262">
        <v>0</v>
      </c>
      <c r="K21" s="263">
        <v>0</v>
      </c>
    </row>
    <row r="22" spans="1:11" ht="24" customHeight="1">
      <c r="A22" s="30" t="s">
        <v>161</v>
      </c>
      <c r="B22" s="261">
        <f t="shared" si="1"/>
        <v>0</v>
      </c>
      <c r="C22" s="262">
        <f t="shared" si="1"/>
        <v>0</v>
      </c>
      <c r="D22" s="262">
        <v>0</v>
      </c>
      <c r="E22" s="262">
        <v>0</v>
      </c>
      <c r="F22" s="262">
        <f t="shared" si="2"/>
        <v>0</v>
      </c>
      <c r="G22" s="262">
        <f t="shared" si="2"/>
        <v>0</v>
      </c>
      <c r="H22" s="262">
        <v>0</v>
      </c>
      <c r="I22" s="262">
        <v>0</v>
      </c>
      <c r="J22" s="262">
        <v>0</v>
      </c>
      <c r="K22" s="263">
        <v>0</v>
      </c>
    </row>
    <row r="23" spans="1:11" ht="24" customHeight="1">
      <c r="A23" s="30" t="s">
        <v>162</v>
      </c>
      <c r="B23" s="261">
        <f t="shared" si="1"/>
        <v>0</v>
      </c>
      <c r="C23" s="262">
        <f t="shared" si="1"/>
        <v>0</v>
      </c>
      <c r="D23" s="262">
        <v>0</v>
      </c>
      <c r="E23" s="262">
        <v>0</v>
      </c>
      <c r="F23" s="262">
        <f t="shared" si="2"/>
        <v>0</v>
      </c>
      <c r="G23" s="262">
        <f t="shared" si="2"/>
        <v>0</v>
      </c>
      <c r="H23" s="262">
        <v>0</v>
      </c>
      <c r="I23" s="262">
        <v>0</v>
      </c>
      <c r="J23" s="262">
        <v>0</v>
      </c>
      <c r="K23" s="263">
        <v>0</v>
      </c>
    </row>
    <row r="24" spans="1:11" ht="24" customHeight="1">
      <c r="A24" s="30" t="s">
        <v>163</v>
      </c>
      <c r="B24" s="261">
        <f t="shared" si="1"/>
        <v>0</v>
      </c>
      <c r="C24" s="262">
        <f t="shared" si="1"/>
        <v>0</v>
      </c>
      <c r="D24" s="262">
        <v>0</v>
      </c>
      <c r="E24" s="262">
        <v>0</v>
      </c>
      <c r="F24" s="262">
        <f t="shared" si="2"/>
        <v>0</v>
      </c>
      <c r="G24" s="262">
        <f t="shared" si="2"/>
        <v>0</v>
      </c>
      <c r="H24" s="262">
        <v>0</v>
      </c>
      <c r="I24" s="262">
        <v>0</v>
      </c>
      <c r="J24" s="262">
        <v>0</v>
      </c>
      <c r="K24" s="263">
        <v>0</v>
      </c>
    </row>
    <row r="25" spans="1:11" ht="24" customHeight="1">
      <c r="A25" s="30" t="s">
        <v>164</v>
      </c>
      <c r="B25" s="261">
        <f t="shared" si="1"/>
        <v>0</v>
      </c>
      <c r="C25" s="262">
        <f t="shared" si="1"/>
        <v>0</v>
      </c>
      <c r="D25" s="262">
        <v>0</v>
      </c>
      <c r="E25" s="262">
        <v>0</v>
      </c>
      <c r="F25" s="262">
        <f t="shared" si="2"/>
        <v>0</v>
      </c>
      <c r="G25" s="262">
        <f t="shared" si="2"/>
        <v>0</v>
      </c>
      <c r="H25" s="262">
        <v>0</v>
      </c>
      <c r="I25" s="262">
        <v>0</v>
      </c>
      <c r="J25" s="262">
        <v>0</v>
      </c>
      <c r="K25" s="263">
        <v>0</v>
      </c>
    </row>
    <row r="26" spans="1:11" ht="24" customHeight="1">
      <c r="A26" s="32" t="s">
        <v>165</v>
      </c>
      <c r="B26" s="264">
        <f t="shared" si="1"/>
        <v>0</v>
      </c>
      <c r="C26" s="265">
        <f t="shared" si="1"/>
        <v>0</v>
      </c>
      <c r="D26" s="265">
        <v>0</v>
      </c>
      <c r="E26" s="265">
        <v>0</v>
      </c>
      <c r="F26" s="265">
        <f t="shared" si="2"/>
        <v>0</v>
      </c>
      <c r="G26" s="265">
        <f t="shared" si="2"/>
        <v>0</v>
      </c>
      <c r="H26" s="265">
        <v>0</v>
      </c>
      <c r="I26" s="265">
        <v>0</v>
      </c>
      <c r="J26" s="265">
        <v>0</v>
      </c>
      <c r="K26" s="266">
        <v>0</v>
      </c>
    </row>
    <row r="27" spans="1:11" s="84" customFormat="1" ht="24" customHeight="1">
      <c r="A27" s="37" t="s">
        <v>166</v>
      </c>
      <c r="B27" s="267"/>
      <c r="C27" s="267"/>
      <c r="D27" s="267"/>
      <c r="E27" s="267"/>
      <c r="F27" s="267"/>
      <c r="G27" s="502" t="s">
        <v>167</v>
      </c>
      <c r="H27" s="502"/>
      <c r="I27" s="502"/>
      <c r="J27" s="502"/>
      <c r="K27" s="502"/>
    </row>
  </sheetData>
  <mergeCells count="11">
    <mergeCell ref="G27:K27"/>
    <mergeCell ref="A2:G2"/>
    <mergeCell ref="A3:B3"/>
    <mergeCell ref="I3:K3"/>
    <mergeCell ref="A4:A6"/>
    <mergeCell ref="B4:C5"/>
    <mergeCell ref="D4:E5"/>
    <mergeCell ref="F4:K4"/>
    <mergeCell ref="F5:G5"/>
    <mergeCell ref="H5:I5"/>
    <mergeCell ref="J5:K5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29"/>
  <sheetViews>
    <sheetView workbookViewId="0">
      <selection activeCell="M32" sqref="M32"/>
    </sheetView>
  </sheetViews>
  <sheetFormatPr defaultRowHeight="16.5"/>
  <cols>
    <col min="1" max="1" width="11.875" style="85" customWidth="1"/>
    <col min="2" max="2" width="8.375" style="85" customWidth="1"/>
    <col min="3" max="3" width="11.5" style="85" customWidth="1"/>
    <col min="4" max="4" width="7.25" style="85" customWidth="1"/>
    <col min="5" max="5" width="9.25" style="85" bestFit="1" customWidth="1"/>
    <col min="6" max="6" width="7.25" style="85" customWidth="1"/>
    <col min="7" max="7" width="9.875" style="85" bestFit="1" customWidth="1"/>
    <col min="8" max="8" width="7.25" style="85" customWidth="1"/>
    <col min="9" max="9" width="10" style="85" bestFit="1" customWidth="1"/>
    <col min="10" max="10" width="7.25" style="85" customWidth="1"/>
    <col min="11" max="11" width="9.75" style="85" customWidth="1"/>
    <col min="12" max="12" width="7.25" style="85" customWidth="1"/>
    <col min="13" max="13" width="7.875" style="85" customWidth="1"/>
    <col min="14" max="14" width="7.25" style="85" customWidth="1"/>
    <col min="15" max="15" width="9.5" style="85" customWidth="1"/>
    <col min="16" max="16" width="7.25" style="85" customWidth="1"/>
    <col min="17" max="17" width="11.75" style="85" bestFit="1" customWidth="1"/>
    <col min="18" max="18" width="7.25" style="85" customWidth="1"/>
    <col min="19" max="19" width="11.375" style="85" bestFit="1" customWidth="1"/>
    <col min="20" max="20" width="7.25" style="85" customWidth="1"/>
    <col min="21" max="21" width="11.125" style="85" bestFit="1" customWidth="1"/>
    <col min="22" max="22" width="7.25" style="85" customWidth="1"/>
    <col min="23" max="23" width="10.5" style="85" customWidth="1"/>
    <col min="24" max="24" width="7.25" style="85" customWidth="1"/>
    <col min="25" max="25" width="11.25" style="85" customWidth="1"/>
    <col min="26" max="26" width="7.25" style="85" customWidth="1"/>
    <col min="27" max="27" width="9.125" style="85" customWidth="1"/>
    <col min="28" max="28" width="7.25" style="85" customWidth="1"/>
    <col min="29" max="29" width="10.75" style="85" customWidth="1"/>
    <col min="30" max="30" width="7.25" style="85" customWidth="1"/>
    <col min="31" max="31" width="8" style="85" customWidth="1"/>
    <col min="32" max="32" width="7.25" style="85" customWidth="1"/>
    <col min="33" max="33" width="11.25" style="85" customWidth="1"/>
    <col min="34" max="16384" width="9" style="85"/>
  </cols>
  <sheetData>
    <row r="1" spans="1:36" s="84" customFormat="1" ht="16.5" customHeight="1"/>
    <row r="2" spans="1:36">
      <c r="A2" s="491" t="s">
        <v>168</v>
      </c>
      <c r="B2" s="491"/>
      <c r="C2" s="491"/>
      <c r="D2" s="491"/>
      <c r="E2" s="491"/>
      <c r="F2" s="491"/>
      <c r="G2" s="491"/>
      <c r="H2" s="491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</row>
    <row r="3" spans="1:36" s="84" customFormat="1" ht="16.5" customHeight="1">
      <c r="A3" s="492" t="s">
        <v>169</v>
      </c>
      <c r="B3" s="492"/>
      <c r="C3" s="7"/>
      <c r="D3" s="7"/>
      <c r="E3" s="7"/>
      <c r="F3" s="86"/>
      <c r="G3" s="7"/>
      <c r="H3" s="7"/>
      <c r="I3" s="7"/>
      <c r="J3" s="7"/>
      <c r="K3" s="86"/>
      <c r="L3" s="86"/>
      <c r="M3" s="86"/>
      <c r="N3" s="86"/>
      <c r="O3" s="86"/>
      <c r="P3" s="7"/>
      <c r="Q3" s="7"/>
      <c r="R3" s="7"/>
      <c r="S3" s="7"/>
      <c r="T3" s="7"/>
      <c r="U3" s="7"/>
      <c r="V3" s="86"/>
      <c r="W3" s="86"/>
      <c r="X3" s="7"/>
      <c r="Y3" s="7"/>
      <c r="Z3" s="7"/>
      <c r="AA3" s="7"/>
      <c r="AB3" s="7"/>
      <c r="AC3" s="7"/>
      <c r="AD3" s="7"/>
      <c r="AE3" s="7"/>
      <c r="AF3" s="493" t="s">
        <v>170</v>
      </c>
      <c r="AG3" s="493"/>
      <c r="AH3" s="7"/>
      <c r="AI3" s="7"/>
    </row>
    <row r="4" spans="1:36">
      <c r="A4" s="508" t="s">
        <v>386</v>
      </c>
      <c r="B4" s="481" t="s">
        <v>171</v>
      </c>
      <c r="C4" s="481"/>
      <c r="D4" s="511" t="s">
        <v>172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3"/>
      <c r="V4" s="481" t="s">
        <v>173</v>
      </c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7"/>
      <c r="AI4" s="7"/>
    </row>
    <row r="5" spans="1:36">
      <c r="A5" s="509"/>
      <c r="B5" s="481"/>
      <c r="C5" s="481"/>
      <c r="D5" s="481" t="s">
        <v>174</v>
      </c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511" t="s">
        <v>175</v>
      </c>
      <c r="Q5" s="512"/>
      <c r="R5" s="512"/>
      <c r="S5" s="512"/>
      <c r="T5" s="512"/>
      <c r="U5" s="513"/>
      <c r="V5" s="481" t="s">
        <v>176</v>
      </c>
      <c r="W5" s="481"/>
      <c r="X5" s="481" t="s">
        <v>177</v>
      </c>
      <c r="Y5" s="481"/>
      <c r="Z5" s="481" t="s">
        <v>178</v>
      </c>
      <c r="AA5" s="481"/>
      <c r="AB5" s="481" t="s">
        <v>179</v>
      </c>
      <c r="AC5" s="481"/>
      <c r="AD5" s="481" t="s">
        <v>180</v>
      </c>
      <c r="AE5" s="481"/>
      <c r="AF5" s="481" t="s">
        <v>181</v>
      </c>
      <c r="AG5" s="481"/>
      <c r="AH5" s="7"/>
      <c r="AI5" s="7"/>
    </row>
    <row r="6" spans="1:36" ht="38.25" customHeight="1">
      <c r="A6" s="509"/>
      <c r="B6" s="481"/>
      <c r="C6" s="481"/>
      <c r="D6" s="514" t="s">
        <v>182</v>
      </c>
      <c r="E6" s="514"/>
      <c r="F6" s="514" t="s">
        <v>183</v>
      </c>
      <c r="G6" s="514"/>
      <c r="H6" s="514" t="s">
        <v>184</v>
      </c>
      <c r="I6" s="514"/>
      <c r="J6" s="514" t="s">
        <v>185</v>
      </c>
      <c r="K6" s="514"/>
      <c r="L6" s="514" t="s">
        <v>186</v>
      </c>
      <c r="M6" s="514"/>
      <c r="N6" s="514" t="s">
        <v>187</v>
      </c>
      <c r="O6" s="514"/>
      <c r="P6" s="511" t="s">
        <v>188</v>
      </c>
      <c r="Q6" s="513"/>
      <c r="R6" s="511" t="s">
        <v>189</v>
      </c>
      <c r="S6" s="513"/>
      <c r="T6" s="511" t="s">
        <v>190</v>
      </c>
      <c r="U6" s="513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7"/>
      <c r="AI6" s="7"/>
    </row>
    <row r="7" spans="1:36" ht="29.25" customHeight="1">
      <c r="A7" s="510"/>
      <c r="B7" s="247" t="s">
        <v>191</v>
      </c>
      <c r="C7" s="247" t="s">
        <v>152</v>
      </c>
      <c r="D7" s="247" t="s">
        <v>192</v>
      </c>
      <c r="E7" s="247" t="s">
        <v>152</v>
      </c>
      <c r="F7" s="247" t="s">
        <v>191</v>
      </c>
      <c r="G7" s="247" t="s">
        <v>152</v>
      </c>
      <c r="H7" s="247" t="s">
        <v>192</v>
      </c>
      <c r="I7" s="247" t="s">
        <v>152</v>
      </c>
      <c r="J7" s="247" t="s">
        <v>192</v>
      </c>
      <c r="K7" s="247" t="s">
        <v>152</v>
      </c>
      <c r="L7" s="247" t="s">
        <v>192</v>
      </c>
      <c r="M7" s="247" t="s">
        <v>152</v>
      </c>
      <c r="N7" s="247" t="s">
        <v>192</v>
      </c>
      <c r="O7" s="247" t="s">
        <v>152</v>
      </c>
      <c r="P7" s="247" t="s">
        <v>192</v>
      </c>
      <c r="Q7" s="247" t="s">
        <v>152</v>
      </c>
      <c r="R7" s="247" t="s">
        <v>192</v>
      </c>
      <c r="S7" s="247" t="s">
        <v>152</v>
      </c>
      <c r="T7" s="247" t="s">
        <v>192</v>
      </c>
      <c r="U7" s="247" t="s">
        <v>152</v>
      </c>
      <c r="V7" s="247" t="s">
        <v>192</v>
      </c>
      <c r="W7" s="247" t="s">
        <v>152</v>
      </c>
      <c r="X7" s="247" t="s">
        <v>192</v>
      </c>
      <c r="Y7" s="247" t="s">
        <v>152</v>
      </c>
      <c r="Z7" s="247" t="s">
        <v>192</v>
      </c>
      <c r="AA7" s="247" t="s">
        <v>152</v>
      </c>
      <c r="AB7" s="247" t="s">
        <v>192</v>
      </c>
      <c r="AC7" s="247" t="s">
        <v>152</v>
      </c>
      <c r="AD7" s="247" t="s">
        <v>191</v>
      </c>
      <c r="AE7" s="247" t="s">
        <v>152</v>
      </c>
      <c r="AF7" s="247" t="s">
        <v>192</v>
      </c>
      <c r="AG7" s="247" t="s">
        <v>152</v>
      </c>
      <c r="AH7" s="7"/>
      <c r="AI7" s="7"/>
    </row>
    <row r="8" spans="1:36" s="252" customFormat="1" ht="16.5" customHeight="1">
      <c r="A8" s="248">
        <v>2017</v>
      </c>
      <c r="B8" s="268">
        <v>4412</v>
      </c>
      <c r="C8" s="250">
        <v>13636</v>
      </c>
      <c r="D8" s="269">
        <v>18</v>
      </c>
      <c r="E8" s="269">
        <v>20</v>
      </c>
      <c r="F8" s="269">
        <v>9</v>
      </c>
      <c r="G8" s="270">
        <v>6</v>
      </c>
      <c r="H8" s="269">
        <v>31</v>
      </c>
      <c r="I8" s="269">
        <v>101</v>
      </c>
      <c r="J8" s="269">
        <v>72</v>
      </c>
      <c r="K8" s="269">
        <v>103</v>
      </c>
      <c r="L8" s="269">
        <v>0</v>
      </c>
      <c r="M8" s="269">
        <v>0</v>
      </c>
      <c r="N8" s="269">
        <v>0</v>
      </c>
      <c r="O8" s="269">
        <v>0</v>
      </c>
      <c r="P8" s="269">
        <v>3008</v>
      </c>
      <c r="Q8" s="269">
        <v>8542</v>
      </c>
      <c r="R8" s="269">
        <v>1215</v>
      </c>
      <c r="S8" s="269">
        <v>3886</v>
      </c>
      <c r="T8" s="269">
        <v>59</v>
      </c>
      <c r="U8" s="269">
        <v>978</v>
      </c>
      <c r="V8" s="269">
        <v>1490</v>
      </c>
      <c r="W8" s="269">
        <v>2243</v>
      </c>
      <c r="X8" s="269">
        <v>1341</v>
      </c>
      <c r="Y8" s="269">
        <v>2772</v>
      </c>
      <c r="Z8" s="269">
        <v>482</v>
      </c>
      <c r="AA8" s="269">
        <v>187</v>
      </c>
      <c r="AB8" s="269">
        <v>677</v>
      </c>
      <c r="AC8" s="269">
        <v>5744</v>
      </c>
      <c r="AD8" s="269">
        <v>7</v>
      </c>
      <c r="AE8" s="269">
        <v>6</v>
      </c>
      <c r="AF8" s="269">
        <v>415</v>
      </c>
      <c r="AG8" s="271">
        <v>2684</v>
      </c>
      <c r="AH8" s="7"/>
      <c r="AI8" s="7"/>
    </row>
    <row r="9" spans="1:36" s="114" customFormat="1" ht="16.5" customHeight="1">
      <c r="A9" s="253">
        <v>2018</v>
      </c>
      <c r="B9" s="272">
        <v>7080</v>
      </c>
      <c r="C9" s="255">
        <v>16101</v>
      </c>
      <c r="D9" s="273">
        <v>1183</v>
      </c>
      <c r="E9" s="273">
        <v>2054</v>
      </c>
      <c r="F9" s="273">
        <v>2</v>
      </c>
      <c r="G9" s="274">
        <v>0</v>
      </c>
      <c r="H9" s="273">
        <v>1</v>
      </c>
      <c r="I9" s="273">
        <v>1</v>
      </c>
      <c r="J9" s="273">
        <v>21</v>
      </c>
      <c r="K9" s="273">
        <v>36</v>
      </c>
      <c r="L9" s="273">
        <v>0</v>
      </c>
      <c r="M9" s="273">
        <v>0</v>
      </c>
      <c r="N9" s="273">
        <v>0</v>
      </c>
      <c r="O9" s="273">
        <v>0</v>
      </c>
      <c r="P9" s="273">
        <v>4142</v>
      </c>
      <c r="Q9" s="273">
        <v>9394</v>
      </c>
      <c r="R9" s="273">
        <v>1666</v>
      </c>
      <c r="S9" s="273">
        <v>4335</v>
      </c>
      <c r="T9" s="273">
        <v>65</v>
      </c>
      <c r="U9" s="273">
        <v>281</v>
      </c>
      <c r="V9" s="273">
        <v>2320</v>
      </c>
      <c r="W9" s="273">
        <v>3309</v>
      </c>
      <c r="X9" s="273">
        <v>2101</v>
      </c>
      <c r="Y9" s="273">
        <v>3859</v>
      </c>
      <c r="Z9" s="273">
        <v>953</v>
      </c>
      <c r="AA9" s="273">
        <v>298</v>
      </c>
      <c r="AB9" s="273">
        <v>1087</v>
      </c>
      <c r="AC9" s="273">
        <v>5959</v>
      </c>
      <c r="AD9" s="273">
        <v>5</v>
      </c>
      <c r="AE9" s="273">
        <v>5</v>
      </c>
      <c r="AF9" s="273">
        <v>614</v>
      </c>
      <c r="AG9" s="275">
        <v>2673</v>
      </c>
      <c r="AH9" s="54"/>
      <c r="AI9" s="54"/>
    </row>
    <row r="10" spans="1:36" s="252" customFormat="1" ht="16.5" customHeight="1">
      <c r="A10" s="253">
        <v>2019</v>
      </c>
      <c r="B10" s="272">
        <v>7162</v>
      </c>
      <c r="C10" s="255">
        <v>16976</v>
      </c>
      <c r="D10" s="273">
        <v>178</v>
      </c>
      <c r="E10" s="276">
        <v>374</v>
      </c>
      <c r="F10" s="273">
        <v>4</v>
      </c>
      <c r="G10" s="274">
        <v>1</v>
      </c>
      <c r="H10" s="273">
        <v>0</v>
      </c>
      <c r="I10" s="273">
        <v>0</v>
      </c>
      <c r="J10" s="273">
        <v>31</v>
      </c>
      <c r="K10" s="273">
        <v>43</v>
      </c>
      <c r="L10" s="273">
        <v>0</v>
      </c>
      <c r="M10" s="273">
        <v>0</v>
      </c>
      <c r="N10" s="273">
        <v>0</v>
      </c>
      <c r="O10" s="273">
        <v>0</v>
      </c>
      <c r="P10" s="273">
        <v>4987</v>
      </c>
      <c r="Q10" s="273">
        <v>11081</v>
      </c>
      <c r="R10" s="273">
        <v>1840</v>
      </c>
      <c r="S10" s="273">
        <v>4920</v>
      </c>
      <c r="T10" s="273">
        <v>122</v>
      </c>
      <c r="U10" s="273">
        <v>557</v>
      </c>
      <c r="V10" s="273">
        <v>2328</v>
      </c>
      <c r="W10" s="273">
        <v>3116</v>
      </c>
      <c r="X10" s="273">
        <v>1895</v>
      </c>
      <c r="Y10" s="273">
        <v>3441</v>
      </c>
      <c r="Z10" s="273">
        <v>1174</v>
      </c>
      <c r="AA10" s="273">
        <v>479</v>
      </c>
      <c r="AB10" s="273">
        <v>1129</v>
      </c>
      <c r="AC10" s="273">
        <v>6093</v>
      </c>
      <c r="AD10" s="273">
        <v>2</v>
      </c>
      <c r="AE10" s="273">
        <v>5</v>
      </c>
      <c r="AF10" s="273">
        <v>634</v>
      </c>
      <c r="AG10" s="275">
        <v>3842</v>
      </c>
      <c r="AH10" s="7"/>
      <c r="AI10" s="7"/>
    </row>
    <row r="11" spans="1:36" s="252" customFormat="1" ht="16.5" customHeight="1">
      <c r="A11" s="253">
        <v>2020</v>
      </c>
      <c r="B11" s="272">
        <v>7305</v>
      </c>
      <c r="C11" s="255">
        <v>16980</v>
      </c>
      <c r="D11" s="273">
        <v>111</v>
      </c>
      <c r="E11" s="276">
        <v>147</v>
      </c>
      <c r="F11" s="273">
        <v>34</v>
      </c>
      <c r="G11" s="274">
        <v>64</v>
      </c>
      <c r="H11" s="273">
        <v>0</v>
      </c>
      <c r="I11" s="273">
        <v>0</v>
      </c>
      <c r="J11" s="273">
        <v>51</v>
      </c>
      <c r="K11" s="273">
        <v>96</v>
      </c>
      <c r="L11" s="273">
        <v>0</v>
      </c>
      <c r="M11" s="273">
        <v>0</v>
      </c>
      <c r="N11" s="273">
        <v>0</v>
      </c>
      <c r="O11" s="273">
        <v>0</v>
      </c>
      <c r="P11" s="273">
        <v>4952</v>
      </c>
      <c r="Q11" s="273">
        <v>10728</v>
      </c>
      <c r="R11" s="273">
        <v>2067</v>
      </c>
      <c r="S11" s="273">
        <v>5688</v>
      </c>
      <c r="T11" s="273">
        <v>90</v>
      </c>
      <c r="U11" s="273">
        <v>257</v>
      </c>
      <c r="V11" s="273">
        <v>2439</v>
      </c>
      <c r="W11" s="273">
        <v>3120</v>
      </c>
      <c r="X11" s="273">
        <v>2123</v>
      </c>
      <c r="Y11" s="273">
        <v>4103</v>
      </c>
      <c r="Z11" s="273">
        <v>939</v>
      </c>
      <c r="AA11" s="273">
        <v>298</v>
      </c>
      <c r="AB11" s="273">
        <v>976</v>
      </c>
      <c r="AC11" s="273">
        <v>5125</v>
      </c>
      <c r="AD11" s="273">
        <v>3</v>
      </c>
      <c r="AE11" s="273">
        <v>5</v>
      </c>
      <c r="AF11" s="273">
        <v>812</v>
      </c>
      <c r="AG11" s="275">
        <v>4489</v>
      </c>
      <c r="AH11" s="7"/>
      <c r="AI11" s="7"/>
    </row>
    <row r="12" spans="1:36" s="252" customFormat="1" ht="16.5" customHeight="1">
      <c r="A12" s="253">
        <v>2021</v>
      </c>
      <c r="B12" s="272">
        <v>8825</v>
      </c>
      <c r="C12" s="255">
        <v>18007</v>
      </c>
      <c r="D12" s="273">
        <v>176</v>
      </c>
      <c r="E12" s="276">
        <v>418</v>
      </c>
      <c r="F12" s="273">
        <v>4</v>
      </c>
      <c r="G12" s="274">
        <v>0.3</v>
      </c>
      <c r="H12" s="273">
        <v>0</v>
      </c>
      <c r="I12" s="273">
        <v>0</v>
      </c>
      <c r="J12" s="273">
        <v>55</v>
      </c>
      <c r="K12" s="273">
        <v>129</v>
      </c>
      <c r="L12" s="273">
        <v>0</v>
      </c>
      <c r="M12" s="273">
        <v>0</v>
      </c>
      <c r="N12" s="273">
        <v>0</v>
      </c>
      <c r="O12" s="273">
        <v>0</v>
      </c>
      <c r="P12" s="273">
        <v>6272</v>
      </c>
      <c r="Q12" s="273">
        <v>10628</v>
      </c>
      <c r="R12" s="273">
        <v>2232</v>
      </c>
      <c r="S12" s="273">
        <v>6014</v>
      </c>
      <c r="T12" s="273">
        <v>86</v>
      </c>
      <c r="U12" s="273">
        <v>819</v>
      </c>
      <c r="V12" s="273">
        <v>2852</v>
      </c>
      <c r="W12" s="273">
        <v>3572</v>
      </c>
      <c r="X12" s="273">
        <v>2381</v>
      </c>
      <c r="Y12" s="273">
        <v>4388</v>
      </c>
      <c r="Z12" s="273">
        <v>1405</v>
      </c>
      <c r="AA12" s="273">
        <v>649</v>
      </c>
      <c r="AB12" s="273">
        <v>1566</v>
      </c>
      <c r="AC12" s="273">
        <v>7110</v>
      </c>
      <c r="AD12" s="273">
        <v>2</v>
      </c>
      <c r="AE12" s="273">
        <v>1</v>
      </c>
      <c r="AF12" s="273">
        <v>619</v>
      </c>
      <c r="AG12" s="275">
        <v>2288</v>
      </c>
      <c r="AH12" s="7"/>
      <c r="AI12" s="7"/>
    </row>
    <row r="13" spans="1:36" s="162" customFormat="1" ht="16.5" customHeight="1">
      <c r="A13" s="257">
        <v>2022</v>
      </c>
      <c r="B13" s="277">
        <f>SUM(D13,F13,H13,J13,L13,N13,P13,R13,T13)</f>
        <v>7648</v>
      </c>
      <c r="C13" s="259">
        <f>SUM(E13,G13,I13,K13,M13,O13,Q13,S13,U13)</f>
        <v>21177.64</v>
      </c>
      <c r="D13" s="278">
        <f t="shared" ref="D13:AG13" si="0">SUM(D14:D27)</f>
        <v>169</v>
      </c>
      <c r="E13" s="279">
        <f t="shared" si="0"/>
        <v>854.1</v>
      </c>
      <c r="F13" s="278">
        <f t="shared" si="0"/>
        <v>2</v>
      </c>
      <c r="G13" s="280">
        <f t="shared" si="0"/>
        <v>0.3</v>
      </c>
      <c r="H13" s="278">
        <f t="shared" si="0"/>
        <v>3</v>
      </c>
      <c r="I13" s="278">
        <f t="shared" si="0"/>
        <v>1.4</v>
      </c>
      <c r="J13" s="278">
        <f t="shared" si="0"/>
        <v>62</v>
      </c>
      <c r="K13" s="278">
        <f t="shared" si="0"/>
        <v>137.5</v>
      </c>
      <c r="L13" s="278">
        <f t="shared" si="0"/>
        <v>0</v>
      </c>
      <c r="M13" s="278">
        <f t="shared" si="0"/>
        <v>0</v>
      </c>
      <c r="N13" s="278">
        <f t="shared" si="0"/>
        <v>2</v>
      </c>
      <c r="O13" s="278">
        <f t="shared" si="0"/>
        <v>0.14000000000000001</v>
      </c>
      <c r="P13" s="278">
        <f t="shared" si="0"/>
        <v>5196</v>
      </c>
      <c r="Q13" s="278">
        <f>SUM(Q14:Q27)</f>
        <v>10587.3</v>
      </c>
      <c r="R13" s="278">
        <f t="shared" si="0"/>
        <v>2105</v>
      </c>
      <c r="S13" s="278">
        <f t="shared" si="0"/>
        <v>7307.4999999999991</v>
      </c>
      <c r="T13" s="278">
        <f t="shared" si="0"/>
        <v>109</v>
      </c>
      <c r="U13" s="278">
        <f t="shared" si="0"/>
        <v>2289.3999999999996</v>
      </c>
      <c r="V13" s="278">
        <f t="shared" si="0"/>
        <v>2427</v>
      </c>
      <c r="W13" s="278">
        <f t="shared" si="0"/>
        <v>3945.6</v>
      </c>
      <c r="X13" s="278">
        <f t="shared" si="0"/>
        <v>1886</v>
      </c>
      <c r="Y13" s="278">
        <f t="shared" si="0"/>
        <v>3476.4</v>
      </c>
      <c r="Z13" s="278">
        <f t="shared" si="0"/>
        <v>1061</v>
      </c>
      <c r="AA13" s="278">
        <f t="shared" si="0"/>
        <v>658.7</v>
      </c>
      <c r="AB13" s="278">
        <f t="shared" si="0"/>
        <v>1311</v>
      </c>
      <c r="AC13" s="278">
        <f t="shared" si="0"/>
        <v>8086.5</v>
      </c>
      <c r="AD13" s="278">
        <f t="shared" si="0"/>
        <v>1</v>
      </c>
      <c r="AE13" s="278">
        <f t="shared" si="0"/>
        <v>0.5</v>
      </c>
      <c r="AF13" s="278">
        <f t="shared" si="0"/>
        <v>962</v>
      </c>
      <c r="AG13" s="281">
        <f t="shared" si="0"/>
        <v>5008.7999999999993</v>
      </c>
      <c r="AH13" s="7"/>
      <c r="AI13" s="7"/>
      <c r="AJ13" s="252"/>
    </row>
    <row r="14" spans="1:36" s="287" customFormat="1" ht="16.5" customHeight="1">
      <c r="A14" s="30" t="s">
        <v>154</v>
      </c>
      <c r="B14" s="282">
        <f t="shared" ref="B14:B27" si="1">D14+F14+H14+J14+L14+N14+P14+R14+T14</f>
        <v>1225</v>
      </c>
      <c r="C14" s="283">
        <f t="shared" ref="C14:C27" si="2">SUM(E14,G14,I14,K14,M14,O14,Q14,S14,U14)</f>
        <v>4138</v>
      </c>
      <c r="D14" s="284">
        <v>94</v>
      </c>
      <c r="E14" s="284">
        <v>643.5</v>
      </c>
      <c r="F14" s="284">
        <v>2</v>
      </c>
      <c r="G14" s="284">
        <v>0.3</v>
      </c>
      <c r="H14" s="284">
        <v>3</v>
      </c>
      <c r="I14" s="284">
        <v>1.4</v>
      </c>
      <c r="J14" s="284">
        <v>62</v>
      </c>
      <c r="K14" s="284">
        <v>137.5</v>
      </c>
      <c r="L14" s="284">
        <v>0</v>
      </c>
      <c r="M14" s="284">
        <v>0</v>
      </c>
      <c r="N14" s="284">
        <v>0</v>
      </c>
      <c r="O14" s="284">
        <v>0</v>
      </c>
      <c r="P14" s="284">
        <v>744</v>
      </c>
      <c r="Q14" s="285">
        <v>1513.5</v>
      </c>
      <c r="R14" s="284">
        <v>320</v>
      </c>
      <c r="S14" s="284">
        <v>1841.8</v>
      </c>
      <c r="T14" s="284">
        <v>0</v>
      </c>
      <c r="U14" s="285">
        <v>0</v>
      </c>
      <c r="V14" s="284">
        <v>286</v>
      </c>
      <c r="W14" s="284">
        <v>426.8</v>
      </c>
      <c r="X14" s="284">
        <v>348</v>
      </c>
      <c r="Y14" s="284">
        <v>684.1</v>
      </c>
      <c r="Z14" s="284">
        <v>103</v>
      </c>
      <c r="AA14" s="284">
        <v>61.8</v>
      </c>
      <c r="AB14" s="284">
        <v>130</v>
      </c>
      <c r="AC14" s="284">
        <v>417.6</v>
      </c>
      <c r="AD14" s="284">
        <v>0</v>
      </c>
      <c r="AE14" s="284">
        <v>0</v>
      </c>
      <c r="AF14" s="284">
        <v>358</v>
      </c>
      <c r="AG14" s="286">
        <v>2547.6999999999998</v>
      </c>
    </row>
    <row r="15" spans="1:36" s="287" customFormat="1" ht="16.5" customHeight="1">
      <c r="A15" s="30" t="s">
        <v>16</v>
      </c>
      <c r="B15" s="282">
        <f t="shared" si="1"/>
        <v>1449</v>
      </c>
      <c r="C15" s="288">
        <f t="shared" si="2"/>
        <v>1916.9</v>
      </c>
      <c r="D15" s="284">
        <v>8</v>
      </c>
      <c r="E15" s="284">
        <v>11.9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1140</v>
      </c>
      <c r="Q15" s="285">
        <v>1438.2</v>
      </c>
      <c r="R15" s="284">
        <v>301</v>
      </c>
      <c r="S15" s="284">
        <v>466.8</v>
      </c>
      <c r="T15" s="284">
        <v>0</v>
      </c>
      <c r="U15" s="285">
        <v>0</v>
      </c>
      <c r="V15" s="284">
        <v>474</v>
      </c>
      <c r="W15" s="284">
        <v>565.20000000000005</v>
      </c>
      <c r="X15" s="284">
        <v>270</v>
      </c>
      <c r="Y15" s="284">
        <v>481.8</v>
      </c>
      <c r="Z15" s="284">
        <v>224</v>
      </c>
      <c r="AA15" s="284">
        <v>86.7</v>
      </c>
      <c r="AB15" s="284">
        <v>366</v>
      </c>
      <c r="AC15" s="284">
        <v>552.9</v>
      </c>
      <c r="AD15" s="284">
        <v>0</v>
      </c>
      <c r="AE15" s="284">
        <v>0</v>
      </c>
      <c r="AF15" s="284">
        <v>115</v>
      </c>
      <c r="AG15" s="286">
        <v>230.2</v>
      </c>
    </row>
    <row r="16" spans="1:36" s="287" customFormat="1" ht="16.5" customHeight="1">
      <c r="A16" s="30" t="s">
        <v>193</v>
      </c>
      <c r="B16" s="282">
        <f t="shared" si="1"/>
        <v>307</v>
      </c>
      <c r="C16" s="288">
        <f t="shared" si="2"/>
        <v>513.5</v>
      </c>
      <c r="D16" s="284">
        <v>5</v>
      </c>
      <c r="E16" s="284">
        <v>1.9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263</v>
      </c>
      <c r="Q16" s="285">
        <v>392</v>
      </c>
      <c r="R16" s="284">
        <v>39</v>
      </c>
      <c r="S16" s="284">
        <v>119.6</v>
      </c>
      <c r="T16" s="284">
        <v>0</v>
      </c>
      <c r="U16" s="285">
        <v>0</v>
      </c>
      <c r="V16" s="284">
        <v>94</v>
      </c>
      <c r="W16" s="284">
        <v>94.6</v>
      </c>
      <c r="X16" s="284">
        <v>48</v>
      </c>
      <c r="Y16" s="284">
        <v>86.1</v>
      </c>
      <c r="Z16" s="284">
        <v>63</v>
      </c>
      <c r="AA16" s="284">
        <v>16.5</v>
      </c>
      <c r="AB16" s="284">
        <v>55</v>
      </c>
      <c r="AC16" s="284">
        <v>305.2</v>
      </c>
      <c r="AD16" s="284">
        <v>0</v>
      </c>
      <c r="AE16" s="284">
        <v>0</v>
      </c>
      <c r="AF16" s="284">
        <v>47</v>
      </c>
      <c r="AG16" s="286">
        <v>11</v>
      </c>
    </row>
    <row r="17" spans="1:33" s="287" customFormat="1" ht="16.5" customHeight="1">
      <c r="A17" s="30" t="s">
        <v>157</v>
      </c>
      <c r="B17" s="282">
        <f t="shared" si="1"/>
        <v>473</v>
      </c>
      <c r="C17" s="288">
        <f t="shared" si="2"/>
        <v>1034.6399999999999</v>
      </c>
      <c r="D17" s="284">
        <v>8</v>
      </c>
      <c r="E17" s="284">
        <v>18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2</v>
      </c>
      <c r="O17" s="284">
        <v>0.14000000000000001</v>
      </c>
      <c r="P17" s="284">
        <v>262</v>
      </c>
      <c r="Q17" s="285">
        <v>442.6</v>
      </c>
      <c r="R17" s="284">
        <v>201</v>
      </c>
      <c r="S17" s="284">
        <v>573.9</v>
      </c>
      <c r="T17" s="284">
        <v>0</v>
      </c>
      <c r="U17" s="285">
        <v>0</v>
      </c>
      <c r="V17" s="284">
        <v>139</v>
      </c>
      <c r="W17" s="284">
        <v>224.4</v>
      </c>
      <c r="X17" s="284">
        <v>161</v>
      </c>
      <c r="Y17" s="284">
        <v>304.10000000000002</v>
      </c>
      <c r="Z17" s="284">
        <v>79</v>
      </c>
      <c r="AA17" s="284">
        <v>49</v>
      </c>
      <c r="AB17" s="284">
        <v>71</v>
      </c>
      <c r="AC17" s="284">
        <v>378</v>
      </c>
      <c r="AD17" s="284">
        <v>0</v>
      </c>
      <c r="AE17" s="284">
        <v>0</v>
      </c>
      <c r="AF17" s="284">
        <v>23</v>
      </c>
      <c r="AG17" s="286">
        <v>79</v>
      </c>
    </row>
    <row r="18" spans="1:33" s="287" customFormat="1" ht="16.5" customHeight="1">
      <c r="A18" s="30" t="s">
        <v>158</v>
      </c>
      <c r="B18" s="282">
        <f t="shared" si="1"/>
        <v>495</v>
      </c>
      <c r="C18" s="288">
        <f t="shared" si="2"/>
        <v>1464.3000000000002</v>
      </c>
      <c r="D18" s="284">
        <v>9</v>
      </c>
      <c r="E18" s="284">
        <v>25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357</v>
      </c>
      <c r="Q18" s="285">
        <v>992.2</v>
      </c>
      <c r="R18" s="284">
        <v>129</v>
      </c>
      <c r="S18" s="284">
        <v>447.1</v>
      </c>
      <c r="T18" s="284">
        <v>0</v>
      </c>
      <c r="U18" s="285">
        <v>0</v>
      </c>
      <c r="V18" s="284">
        <v>157</v>
      </c>
      <c r="W18" s="284">
        <v>294.89999999999998</v>
      </c>
      <c r="X18" s="284">
        <v>116</v>
      </c>
      <c r="Y18" s="284">
        <v>212.7</v>
      </c>
      <c r="Z18" s="284">
        <v>90</v>
      </c>
      <c r="AA18" s="284">
        <v>61.7</v>
      </c>
      <c r="AB18" s="284">
        <v>88</v>
      </c>
      <c r="AC18" s="284">
        <v>626.79999999999995</v>
      </c>
      <c r="AD18" s="284">
        <v>0</v>
      </c>
      <c r="AE18" s="284">
        <v>0</v>
      </c>
      <c r="AF18" s="284">
        <v>44</v>
      </c>
      <c r="AG18" s="286">
        <v>268.2</v>
      </c>
    </row>
    <row r="19" spans="1:33" s="287" customFormat="1" ht="16.5" customHeight="1">
      <c r="A19" s="30" t="s">
        <v>20</v>
      </c>
      <c r="B19" s="282">
        <f t="shared" si="1"/>
        <v>543</v>
      </c>
      <c r="C19" s="288">
        <f t="shared" si="2"/>
        <v>1620.6999999999998</v>
      </c>
      <c r="D19" s="284">
        <v>3</v>
      </c>
      <c r="E19" s="284">
        <v>5.5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388</v>
      </c>
      <c r="Q19" s="285">
        <v>1165.5999999999999</v>
      </c>
      <c r="R19" s="284">
        <v>147</v>
      </c>
      <c r="S19" s="284">
        <v>416.6</v>
      </c>
      <c r="T19" s="284">
        <v>5</v>
      </c>
      <c r="U19" s="285">
        <v>33</v>
      </c>
      <c r="V19" s="284">
        <v>113</v>
      </c>
      <c r="W19" s="284">
        <v>112</v>
      </c>
      <c r="X19" s="284">
        <v>170</v>
      </c>
      <c r="Y19" s="284">
        <v>246.5</v>
      </c>
      <c r="Z19" s="284">
        <v>73</v>
      </c>
      <c r="AA19" s="284">
        <v>47.3</v>
      </c>
      <c r="AB19" s="284">
        <v>107</v>
      </c>
      <c r="AC19" s="284">
        <v>707.5</v>
      </c>
      <c r="AD19" s="284">
        <v>0</v>
      </c>
      <c r="AE19" s="284">
        <v>0</v>
      </c>
      <c r="AF19" s="284">
        <v>80</v>
      </c>
      <c r="AG19" s="286">
        <v>507.3</v>
      </c>
    </row>
    <row r="20" spans="1:33" s="287" customFormat="1" ht="16.5" customHeight="1">
      <c r="A20" s="30" t="s">
        <v>21</v>
      </c>
      <c r="B20" s="282">
        <f t="shared" si="1"/>
        <v>291</v>
      </c>
      <c r="C20" s="288">
        <f t="shared" si="2"/>
        <v>2072.5</v>
      </c>
      <c r="D20" s="284">
        <v>5</v>
      </c>
      <c r="E20" s="284">
        <v>12.5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155</v>
      </c>
      <c r="Q20" s="285">
        <v>208.8</v>
      </c>
      <c r="R20" s="284">
        <v>57</v>
      </c>
      <c r="S20" s="284">
        <v>136.4</v>
      </c>
      <c r="T20" s="284">
        <v>74</v>
      </c>
      <c r="U20" s="285">
        <v>1714.8</v>
      </c>
      <c r="V20" s="284">
        <v>95</v>
      </c>
      <c r="W20" s="284">
        <v>104.3</v>
      </c>
      <c r="X20" s="284">
        <v>84</v>
      </c>
      <c r="Y20" s="284">
        <v>158.9</v>
      </c>
      <c r="Z20" s="284">
        <v>52</v>
      </c>
      <c r="AA20" s="284">
        <v>13.4</v>
      </c>
      <c r="AB20" s="284">
        <v>50</v>
      </c>
      <c r="AC20" s="284">
        <v>1793.1</v>
      </c>
      <c r="AD20" s="284">
        <v>0</v>
      </c>
      <c r="AE20" s="284">
        <v>0</v>
      </c>
      <c r="AF20" s="284">
        <v>10</v>
      </c>
      <c r="AG20" s="286">
        <v>2.8</v>
      </c>
    </row>
    <row r="21" spans="1:33" s="287" customFormat="1" ht="16.5" customHeight="1">
      <c r="A21" s="30" t="s">
        <v>159</v>
      </c>
      <c r="B21" s="282">
        <f t="shared" si="1"/>
        <v>118</v>
      </c>
      <c r="C21" s="288">
        <f t="shared" si="2"/>
        <v>698.09999999999991</v>
      </c>
      <c r="D21" s="284">
        <v>1</v>
      </c>
      <c r="E21" s="284">
        <v>0.1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91</v>
      </c>
      <c r="Q21" s="285">
        <v>234.2</v>
      </c>
      <c r="R21" s="284">
        <v>1</v>
      </c>
      <c r="S21" s="284">
        <v>0.9</v>
      </c>
      <c r="T21" s="284">
        <v>25</v>
      </c>
      <c r="U21" s="285">
        <v>462.9</v>
      </c>
      <c r="V21" s="284">
        <v>38</v>
      </c>
      <c r="W21" s="284">
        <v>26.8</v>
      </c>
      <c r="X21" s="284">
        <v>2</v>
      </c>
      <c r="Y21" s="284">
        <v>0.1</v>
      </c>
      <c r="Z21" s="284">
        <v>56</v>
      </c>
      <c r="AA21" s="284">
        <v>203.3</v>
      </c>
      <c r="AB21" s="284">
        <v>17</v>
      </c>
      <c r="AC21" s="284">
        <v>467.3</v>
      </c>
      <c r="AD21" s="284">
        <v>0</v>
      </c>
      <c r="AE21" s="284">
        <v>0</v>
      </c>
      <c r="AF21" s="284">
        <v>5</v>
      </c>
      <c r="AG21" s="286">
        <v>0.5</v>
      </c>
    </row>
    <row r="22" spans="1:33" s="287" customFormat="1" ht="16.5" customHeight="1">
      <c r="A22" s="30" t="s">
        <v>23</v>
      </c>
      <c r="B22" s="282">
        <f t="shared" si="1"/>
        <v>216</v>
      </c>
      <c r="C22" s="288">
        <f t="shared" si="2"/>
        <v>638</v>
      </c>
      <c r="D22" s="284">
        <v>12</v>
      </c>
      <c r="E22" s="284">
        <v>30.7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155</v>
      </c>
      <c r="Q22" s="285">
        <v>395.4</v>
      </c>
      <c r="R22" s="284">
        <v>44</v>
      </c>
      <c r="S22" s="284">
        <v>133.19999999999999</v>
      </c>
      <c r="T22" s="284">
        <v>5</v>
      </c>
      <c r="U22" s="285">
        <v>78.7</v>
      </c>
      <c r="V22" s="284">
        <v>56</v>
      </c>
      <c r="W22" s="284">
        <v>52.7</v>
      </c>
      <c r="X22" s="284">
        <v>51</v>
      </c>
      <c r="Y22" s="284">
        <v>60.8</v>
      </c>
      <c r="Z22" s="284">
        <v>35</v>
      </c>
      <c r="AA22" s="284">
        <v>10.8</v>
      </c>
      <c r="AB22" s="284">
        <v>34</v>
      </c>
      <c r="AC22" s="284">
        <v>255.5</v>
      </c>
      <c r="AD22" s="284">
        <v>0</v>
      </c>
      <c r="AE22" s="284">
        <v>0</v>
      </c>
      <c r="AF22" s="284">
        <v>40</v>
      </c>
      <c r="AG22" s="286">
        <v>258.10000000000002</v>
      </c>
    </row>
    <row r="23" spans="1:33" s="287" customFormat="1" ht="16.5" customHeight="1">
      <c r="A23" s="30" t="s">
        <v>161</v>
      </c>
      <c r="B23" s="282">
        <f t="shared" si="1"/>
        <v>144</v>
      </c>
      <c r="C23" s="288">
        <f t="shared" si="2"/>
        <v>557.1</v>
      </c>
      <c r="D23" s="284">
        <v>2</v>
      </c>
      <c r="E23" s="284">
        <v>6.2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119</v>
      </c>
      <c r="Q23" s="285">
        <v>446.7</v>
      </c>
      <c r="R23" s="284">
        <v>23</v>
      </c>
      <c r="S23" s="284">
        <v>104.2</v>
      </c>
      <c r="T23" s="284">
        <v>0</v>
      </c>
      <c r="U23" s="285">
        <v>0</v>
      </c>
      <c r="V23" s="284">
        <v>51</v>
      </c>
      <c r="W23" s="284">
        <v>62.4</v>
      </c>
      <c r="X23" s="284">
        <v>24</v>
      </c>
      <c r="Y23" s="284">
        <v>42</v>
      </c>
      <c r="Z23" s="284">
        <v>23</v>
      </c>
      <c r="AA23" s="284">
        <v>7.7</v>
      </c>
      <c r="AB23" s="284">
        <v>21</v>
      </c>
      <c r="AC23" s="284">
        <v>241.6</v>
      </c>
      <c r="AD23" s="284">
        <v>0</v>
      </c>
      <c r="AE23" s="284">
        <v>0</v>
      </c>
      <c r="AF23" s="284">
        <v>25</v>
      </c>
      <c r="AG23" s="286">
        <v>203.3</v>
      </c>
    </row>
    <row r="24" spans="1:33" s="287" customFormat="1" ht="16.5" customHeight="1">
      <c r="A24" s="30" t="s">
        <v>162</v>
      </c>
      <c r="B24" s="282">
        <f t="shared" si="1"/>
        <v>277</v>
      </c>
      <c r="C24" s="288">
        <f t="shared" si="2"/>
        <v>648.40000000000009</v>
      </c>
      <c r="D24" s="284">
        <v>11</v>
      </c>
      <c r="E24" s="284">
        <v>76.599999999999994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220</v>
      </c>
      <c r="Q24" s="285">
        <v>451.6</v>
      </c>
      <c r="R24" s="284">
        <v>46</v>
      </c>
      <c r="S24" s="284">
        <v>120.2</v>
      </c>
      <c r="T24" s="284">
        <v>0</v>
      </c>
      <c r="U24" s="285">
        <v>0</v>
      </c>
      <c r="V24" s="284">
        <v>117</v>
      </c>
      <c r="W24" s="284">
        <v>151.19999999999999</v>
      </c>
      <c r="X24" s="284">
        <v>61</v>
      </c>
      <c r="Y24" s="284">
        <v>97.4</v>
      </c>
      <c r="Z24" s="284">
        <v>47</v>
      </c>
      <c r="AA24" s="284">
        <v>16.100000000000001</v>
      </c>
      <c r="AB24" s="284">
        <v>18</v>
      </c>
      <c r="AC24" s="284">
        <v>187.9</v>
      </c>
      <c r="AD24" s="284">
        <v>1</v>
      </c>
      <c r="AE24" s="284">
        <v>0.5</v>
      </c>
      <c r="AF24" s="284">
        <v>33</v>
      </c>
      <c r="AG24" s="286">
        <v>195.2</v>
      </c>
    </row>
    <row r="25" spans="1:33" s="287" customFormat="1" ht="16.5" customHeight="1">
      <c r="A25" s="30" t="s">
        <v>163</v>
      </c>
      <c r="B25" s="282">
        <f t="shared" si="1"/>
        <v>1354</v>
      </c>
      <c r="C25" s="288">
        <f t="shared" si="2"/>
        <v>4104.3</v>
      </c>
      <c r="D25" s="284">
        <v>6</v>
      </c>
      <c r="E25" s="284">
        <v>17.399999999999999</v>
      </c>
      <c r="F25" s="284"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823</v>
      </c>
      <c r="Q25" s="285">
        <v>1866.8</v>
      </c>
      <c r="R25" s="284">
        <v>525</v>
      </c>
      <c r="S25" s="284">
        <v>2220.1</v>
      </c>
      <c r="T25" s="284">
        <v>0</v>
      </c>
      <c r="U25" s="285">
        <v>0</v>
      </c>
      <c r="V25" s="284">
        <v>540</v>
      </c>
      <c r="W25" s="284">
        <v>1551</v>
      </c>
      <c r="X25" s="284">
        <v>316</v>
      </c>
      <c r="Y25" s="284">
        <v>753.8</v>
      </c>
      <c r="Z25" s="284">
        <v>134</v>
      </c>
      <c r="AA25" s="284">
        <v>55.1</v>
      </c>
      <c r="AB25" s="284">
        <v>200</v>
      </c>
      <c r="AC25" s="284">
        <v>1125.5</v>
      </c>
      <c r="AD25" s="284">
        <v>0</v>
      </c>
      <c r="AE25" s="284">
        <v>0</v>
      </c>
      <c r="AF25" s="284">
        <v>164</v>
      </c>
      <c r="AG25" s="286">
        <v>618.79999999999995</v>
      </c>
    </row>
    <row r="26" spans="1:33" s="287" customFormat="1" ht="16.5" customHeight="1">
      <c r="A26" s="30" t="s">
        <v>194</v>
      </c>
      <c r="B26" s="282">
        <f t="shared" si="1"/>
        <v>301</v>
      </c>
      <c r="C26" s="288">
        <f t="shared" si="2"/>
        <v>421.5</v>
      </c>
      <c r="D26" s="284">
        <v>2</v>
      </c>
      <c r="E26" s="284">
        <v>2.5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160</v>
      </c>
      <c r="Q26" s="285">
        <v>280.8</v>
      </c>
      <c r="R26" s="284">
        <v>139</v>
      </c>
      <c r="S26" s="284">
        <v>138.19999999999999</v>
      </c>
      <c r="T26" s="284">
        <v>0</v>
      </c>
      <c r="U26" s="285">
        <v>0</v>
      </c>
      <c r="V26" s="284">
        <v>148</v>
      </c>
      <c r="W26" s="284">
        <v>146.6</v>
      </c>
      <c r="X26" s="284">
        <v>94</v>
      </c>
      <c r="Y26" s="284">
        <v>83.2</v>
      </c>
      <c r="Z26" s="284">
        <v>21</v>
      </c>
      <c r="AA26" s="284">
        <v>9.4</v>
      </c>
      <c r="AB26" s="284">
        <v>23</v>
      </c>
      <c r="AC26" s="284">
        <v>95.9</v>
      </c>
      <c r="AD26" s="284">
        <v>0</v>
      </c>
      <c r="AE26" s="284">
        <v>0</v>
      </c>
      <c r="AF26" s="284">
        <v>15</v>
      </c>
      <c r="AG26" s="286">
        <v>86.4</v>
      </c>
    </row>
    <row r="27" spans="1:33" s="287" customFormat="1" ht="16.5" customHeight="1">
      <c r="A27" s="32" t="s">
        <v>165</v>
      </c>
      <c r="B27" s="289">
        <f t="shared" si="1"/>
        <v>455</v>
      </c>
      <c r="C27" s="290">
        <f t="shared" si="2"/>
        <v>1349.6999999999998</v>
      </c>
      <c r="D27" s="291">
        <v>3</v>
      </c>
      <c r="E27" s="291">
        <v>2.2999999999999998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O27" s="291">
        <v>0</v>
      </c>
      <c r="P27" s="291">
        <v>319</v>
      </c>
      <c r="Q27" s="292">
        <v>758.9</v>
      </c>
      <c r="R27" s="291">
        <v>133</v>
      </c>
      <c r="S27" s="291">
        <v>588.5</v>
      </c>
      <c r="T27" s="291">
        <v>0</v>
      </c>
      <c r="U27" s="292">
        <v>0</v>
      </c>
      <c r="V27" s="291">
        <v>119</v>
      </c>
      <c r="W27" s="291">
        <v>132.69999999999999</v>
      </c>
      <c r="X27" s="291">
        <v>141</v>
      </c>
      <c r="Y27" s="291">
        <v>264.89999999999998</v>
      </c>
      <c r="Z27" s="291">
        <v>61</v>
      </c>
      <c r="AA27" s="291">
        <v>19.899999999999999</v>
      </c>
      <c r="AB27" s="291">
        <v>131</v>
      </c>
      <c r="AC27" s="291">
        <v>931.7</v>
      </c>
      <c r="AD27" s="291">
        <v>0</v>
      </c>
      <c r="AE27" s="291">
        <v>0</v>
      </c>
      <c r="AF27" s="291">
        <v>3</v>
      </c>
      <c r="AG27" s="293">
        <v>0.3</v>
      </c>
    </row>
    <row r="28" spans="1:33" s="267" customFormat="1" ht="16.5" customHeight="1">
      <c r="A28" s="37" t="s">
        <v>166</v>
      </c>
      <c r="I28" s="294"/>
      <c r="K28" s="294"/>
      <c r="AB28" s="502" t="s">
        <v>167</v>
      </c>
      <c r="AC28" s="502"/>
      <c r="AD28" s="502"/>
      <c r="AE28" s="502"/>
      <c r="AF28" s="502"/>
      <c r="AG28" s="502"/>
    </row>
    <row r="29" spans="1:33"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</row>
  </sheetData>
  <mergeCells count="25">
    <mergeCell ref="P6:Q6"/>
    <mergeCell ref="R6:S6"/>
    <mergeCell ref="T6:U6"/>
    <mergeCell ref="AB28:AG28"/>
    <mergeCell ref="X5:Y6"/>
    <mergeCell ref="Z5:AA6"/>
    <mergeCell ref="AB5:AC6"/>
    <mergeCell ref="AD5:AE6"/>
    <mergeCell ref="AF5:AG6"/>
    <mergeCell ref="A2:H2"/>
    <mergeCell ref="A3:B3"/>
    <mergeCell ref="AF3:AG3"/>
    <mergeCell ref="A4:A7"/>
    <mergeCell ref="B4:C6"/>
    <mergeCell ref="D4:U4"/>
    <mergeCell ref="V4:AG4"/>
    <mergeCell ref="D5:O5"/>
    <mergeCell ref="P5:U5"/>
    <mergeCell ref="V5:W6"/>
    <mergeCell ref="D6:E6"/>
    <mergeCell ref="F6:G6"/>
    <mergeCell ref="H6:I6"/>
    <mergeCell ref="J6:K6"/>
    <mergeCell ref="L6:M6"/>
    <mergeCell ref="N6:O6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30"/>
  <sheetViews>
    <sheetView topLeftCell="A10" zoomScale="80" zoomScaleNormal="80" workbookViewId="0">
      <selection activeCell="Q39" sqref="Q39"/>
    </sheetView>
  </sheetViews>
  <sheetFormatPr defaultRowHeight="16.5"/>
  <cols>
    <col min="1" max="1" width="8.5" style="308" customWidth="1"/>
    <col min="2" max="2" width="9.125" style="308" customWidth="1"/>
    <col min="3" max="3" width="8.75" style="308" customWidth="1"/>
    <col min="4" max="4" width="9.125" style="308" customWidth="1"/>
    <col min="5" max="5" width="11.5" style="308" customWidth="1"/>
    <col min="6" max="6" width="8.5" style="308" customWidth="1"/>
    <col min="7" max="7" width="8.25" style="308" customWidth="1"/>
    <col min="8" max="8" width="6.25" style="308" customWidth="1"/>
    <col min="9" max="10" width="8.625" style="308" customWidth="1"/>
    <col min="11" max="11" width="8.125" style="308" bestFit="1" customWidth="1"/>
    <col min="12" max="12" width="9" style="308"/>
    <col min="13" max="13" width="9.375" style="308" customWidth="1"/>
    <col min="14" max="14" width="9" style="308"/>
    <col min="15" max="15" width="9.875" style="308" customWidth="1"/>
    <col min="16" max="16" width="6.5" style="308" bestFit="1" customWidth="1"/>
    <col min="17" max="17" width="7.125" style="308" customWidth="1"/>
    <col min="18" max="18" width="7.5" style="308" customWidth="1"/>
    <col min="19" max="19" width="10.625" style="308" customWidth="1"/>
    <col min="20" max="20" width="10.5" style="308" customWidth="1"/>
    <col min="21" max="21" width="8.125" style="308" bestFit="1" customWidth="1"/>
    <col min="22" max="22" width="9.25" style="308" customWidth="1"/>
    <col min="23" max="23" width="8.125" style="308" bestFit="1" customWidth="1"/>
    <col min="24" max="24" width="8.875" style="308" customWidth="1"/>
    <col min="25" max="25" width="8" style="308" customWidth="1"/>
    <col min="26" max="26" width="12.625" style="308" customWidth="1"/>
    <col min="27" max="27" width="12" style="308" customWidth="1"/>
    <col min="28" max="28" width="7.75" style="308" customWidth="1"/>
    <col min="29" max="29" width="11.375" style="308" customWidth="1"/>
    <col min="30" max="30" width="10.125" style="305" bestFit="1" customWidth="1"/>
    <col min="31" max="32" width="11.625" style="305" customWidth="1"/>
    <col min="33" max="33" width="13" style="305" customWidth="1"/>
    <col min="34" max="34" width="11.625" style="305" customWidth="1"/>
    <col min="35" max="35" width="10.875" style="305" customWidth="1"/>
    <col min="36" max="36" width="12.375" style="305" bestFit="1" customWidth="1"/>
    <col min="37" max="37" width="9.625" style="308" bestFit="1" customWidth="1"/>
    <col min="38" max="38" width="13.125" style="308" bestFit="1" customWidth="1"/>
    <col min="39" max="16384" width="9" style="308"/>
  </cols>
  <sheetData>
    <row r="1" spans="1:38" s="304" customFormat="1" ht="16.5" customHeight="1">
      <c r="AD1" s="305"/>
      <c r="AE1" s="305"/>
      <c r="AF1" s="305"/>
      <c r="AG1" s="305"/>
      <c r="AH1" s="305"/>
      <c r="AI1" s="305"/>
      <c r="AJ1" s="305"/>
    </row>
    <row r="2" spans="1:38" ht="27" customHeight="1">
      <c r="A2" s="518" t="s">
        <v>201</v>
      </c>
      <c r="B2" s="518"/>
      <c r="C2" s="518"/>
      <c r="D2" s="518"/>
      <c r="E2" s="518"/>
      <c r="F2" s="518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7"/>
      <c r="AE2" s="307"/>
      <c r="AF2" s="307"/>
      <c r="AG2" s="307"/>
      <c r="AH2" s="307"/>
      <c r="AI2" s="307"/>
      <c r="AJ2" s="307"/>
    </row>
    <row r="3" spans="1:38" s="304" customFormat="1" ht="27" customHeight="1">
      <c r="A3" s="519" t="s">
        <v>202</v>
      </c>
      <c r="B3" s="519"/>
      <c r="C3" s="309"/>
      <c r="D3" s="310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07"/>
      <c r="AE3" s="307"/>
      <c r="AF3" s="307"/>
      <c r="AG3" s="307"/>
      <c r="AH3" s="515" t="s">
        <v>203</v>
      </c>
      <c r="AI3" s="515"/>
      <c r="AJ3" s="515"/>
    </row>
    <row r="4" spans="1:38" ht="28.5" customHeight="1">
      <c r="A4" s="516" t="s">
        <v>204</v>
      </c>
      <c r="B4" s="517" t="s">
        <v>205</v>
      </c>
      <c r="C4" s="517"/>
      <c r="D4" s="517"/>
      <c r="E4" s="517" t="s">
        <v>206</v>
      </c>
      <c r="F4" s="517" t="s">
        <v>207</v>
      </c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 t="s">
        <v>208</v>
      </c>
      <c r="AD4" s="517" t="s">
        <v>209</v>
      </c>
      <c r="AE4" s="517"/>
      <c r="AF4" s="517"/>
      <c r="AG4" s="517"/>
      <c r="AH4" s="517"/>
      <c r="AI4" s="517"/>
      <c r="AJ4" s="517"/>
    </row>
    <row r="5" spans="1:38">
      <c r="A5" s="516"/>
      <c r="B5" s="517" t="s">
        <v>210</v>
      </c>
      <c r="C5" s="517" t="s">
        <v>211</v>
      </c>
      <c r="D5" s="517" t="s">
        <v>212</v>
      </c>
      <c r="E5" s="517"/>
      <c r="F5" s="517" t="s">
        <v>210</v>
      </c>
      <c r="G5" s="517" t="s">
        <v>213</v>
      </c>
      <c r="H5" s="517"/>
      <c r="I5" s="517"/>
      <c r="J5" s="517"/>
      <c r="K5" s="517"/>
      <c r="L5" s="517"/>
      <c r="M5" s="517"/>
      <c r="N5" s="517"/>
      <c r="O5" s="517"/>
      <c r="P5" s="517" t="s">
        <v>214</v>
      </c>
      <c r="Q5" s="517"/>
      <c r="R5" s="517"/>
      <c r="S5" s="517"/>
      <c r="T5" s="517"/>
      <c r="U5" s="517" t="s">
        <v>215</v>
      </c>
      <c r="V5" s="517"/>
      <c r="W5" s="517"/>
      <c r="X5" s="517"/>
      <c r="Y5" s="517" t="s">
        <v>216</v>
      </c>
      <c r="Z5" s="517"/>
      <c r="AA5" s="517"/>
      <c r="AB5" s="517"/>
      <c r="AC5" s="517"/>
      <c r="AD5" s="517" t="s">
        <v>217</v>
      </c>
      <c r="AE5" s="517" t="s">
        <v>218</v>
      </c>
      <c r="AF5" s="517" t="s">
        <v>219</v>
      </c>
      <c r="AG5" s="517" t="s">
        <v>220</v>
      </c>
      <c r="AH5" s="517" t="s">
        <v>221</v>
      </c>
      <c r="AI5" s="523" t="s">
        <v>222</v>
      </c>
      <c r="AJ5" s="517"/>
    </row>
    <row r="6" spans="1:38" ht="33" customHeight="1">
      <c r="A6" s="516"/>
      <c r="B6" s="517"/>
      <c r="C6" s="517"/>
      <c r="D6" s="517"/>
      <c r="E6" s="517"/>
      <c r="F6" s="517"/>
      <c r="G6" s="517" t="s">
        <v>223</v>
      </c>
      <c r="H6" s="523" t="s">
        <v>224</v>
      </c>
      <c r="I6" s="517"/>
      <c r="J6" s="517"/>
      <c r="K6" s="523" t="s">
        <v>225</v>
      </c>
      <c r="L6" s="517"/>
      <c r="M6" s="517"/>
      <c r="N6" s="517"/>
      <c r="O6" s="517" t="s">
        <v>226</v>
      </c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312"/>
      <c r="AJ6" s="517" t="s">
        <v>227</v>
      </c>
    </row>
    <row r="7" spans="1:38" ht="45.75" customHeight="1">
      <c r="A7" s="516"/>
      <c r="B7" s="517"/>
      <c r="C7" s="517"/>
      <c r="D7" s="517"/>
      <c r="E7" s="517"/>
      <c r="F7" s="517"/>
      <c r="G7" s="517"/>
      <c r="H7" s="313"/>
      <c r="I7" s="314" t="s">
        <v>228</v>
      </c>
      <c r="J7" s="314" t="s">
        <v>229</v>
      </c>
      <c r="K7" s="313"/>
      <c r="L7" s="314" t="s">
        <v>230</v>
      </c>
      <c r="M7" s="314" t="s">
        <v>231</v>
      </c>
      <c r="N7" s="314" t="s">
        <v>232</v>
      </c>
      <c r="O7" s="517"/>
      <c r="P7" s="314" t="s">
        <v>70</v>
      </c>
      <c r="Q7" s="314" t="s">
        <v>233</v>
      </c>
      <c r="R7" s="314" t="s">
        <v>234</v>
      </c>
      <c r="S7" s="314" t="s">
        <v>235</v>
      </c>
      <c r="T7" s="314" t="s">
        <v>236</v>
      </c>
      <c r="U7" s="314" t="s">
        <v>70</v>
      </c>
      <c r="V7" s="314" t="s">
        <v>237</v>
      </c>
      <c r="W7" s="314" t="s">
        <v>234</v>
      </c>
      <c r="X7" s="314" t="s">
        <v>238</v>
      </c>
      <c r="Y7" s="314" t="s">
        <v>239</v>
      </c>
      <c r="Z7" s="314" t="s">
        <v>240</v>
      </c>
      <c r="AA7" s="314" t="s">
        <v>241</v>
      </c>
      <c r="AB7" s="314" t="s">
        <v>242</v>
      </c>
      <c r="AC7" s="517"/>
      <c r="AD7" s="517"/>
      <c r="AE7" s="517"/>
      <c r="AF7" s="517"/>
      <c r="AG7" s="517"/>
      <c r="AH7" s="517"/>
      <c r="AI7" s="315"/>
      <c r="AJ7" s="517"/>
    </row>
    <row r="8" spans="1:38" s="320" customFormat="1" ht="26.25" customHeight="1">
      <c r="A8" s="316">
        <v>2017</v>
      </c>
      <c r="B8" s="317">
        <v>42070</v>
      </c>
      <c r="C8" s="318">
        <v>11449</v>
      </c>
      <c r="D8" s="318">
        <v>30621</v>
      </c>
      <c r="E8" s="318">
        <v>653986</v>
      </c>
      <c r="F8" s="318">
        <v>3720</v>
      </c>
      <c r="G8" s="318">
        <v>293</v>
      </c>
      <c r="H8" s="318">
        <v>0</v>
      </c>
      <c r="I8" s="318">
        <v>0</v>
      </c>
      <c r="J8" s="318">
        <v>0</v>
      </c>
      <c r="K8" s="318">
        <v>263</v>
      </c>
      <c r="L8" s="318">
        <v>109</v>
      </c>
      <c r="M8" s="318">
        <v>154</v>
      </c>
      <c r="N8" s="318">
        <v>0</v>
      </c>
      <c r="O8" s="318">
        <v>30</v>
      </c>
      <c r="P8" s="318">
        <v>62</v>
      </c>
      <c r="Q8" s="318">
        <v>0</v>
      </c>
      <c r="R8" s="318">
        <v>62</v>
      </c>
      <c r="S8" s="318">
        <v>0</v>
      </c>
      <c r="T8" s="318">
        <v>0</v>
      </c>
      <c r="U8" s="318">
        <v>54</v>
      </c>
      <c r="V8" s="318">
        <v>0</v>
      </c>
      <c r="W8" s="318">
        <v>0</v>
      </c>
      <c r="X8" s="318">
        <v>54</v>
      </c>
      <c r="Y8" s="318">
        <v>3311</v>
      </c>
      <c r="Z8" s="318">
        <v>140</v>
      </c>
      <c r="AA8" s="318">
        <v>373</v>
      </c>
      <c r="AB8" s="318">
        <v>2798</v>
      </c>
      <c r="AC8" s="318">
        <v>0</v>
      </c>
      <c r="AD8" s="318">
        <v>650266</v>
      </c>
      <c r="AE8" s="318">
        <v>148956</v>
      </c>
      <c r="AF8" s="318">
        <v>103976</v>
      </c>
      <c r="AG8" s="318">
        <v>108199</v>
      </c>
      <c r="AH8" s="318">
        <v>228388</v>
      </c>
      <c r="AI8" s="318">
        <v>60747</v>
      </c>
      <c r="AJ8" s="319">
        <v>9</v>
      </c>
    </row>
    <row r="9" spans="1:38" s="320" customFormat="1" ht="26.25" customHeight="1">
      <c r="A9" s="321">
        <v>2018</v>
      </c>
      <c r="B9" s="322">
        <v>41263</v>
      </c>
      <c r="C9" s="323">
        <v>11303</v>
      </c>
      <c r="D9" s="323">
        <v>29960</v>
      </c>
      <c r="E9" s="323">
        <v>653986</v>
      </c>
      <c r="F9" s="323">
        <v>3720</v>
      </c>
      <c r="G9" s="323">
        <v>293</v>
      </c>
      <c r="H9" s="323">
        <v>0</v>
      </c>
      <c r="I9" s="323">
        <v>0</v>
      </c>
      <c r="J9" s="323">
        <v>0</v>
      </c>
      <c r="K9" s="323">
        <v>263</v>
      </c>
      <c r="L9" s="323">
        <v>109</v>
      </c>
      <c r="M9" s="323">
        <v>154</v>
      </c>
      <c r="N9" s="323">
        <v>0</v>
      </c>
      <c r="O9" s="323">
        <v>30</v>
      </c>
      <c r="P9" s="323">
        <v>62</v>
      </c>
      <c r="Q9" s="323">
        <v>0</v>
      </c>
      <c r="R9" s="323">
        <v>62</v>
      </c>
      <c r="S9" s="323">
        <v>0</v>
      </c>
      <c r="T9" s="323">
        <v>0</v>
      </c>
      <c r="U9" s="323">
        <v>54</v>
      </c>
      <c r="V9" s="323">
        <v>0</v>
      </c>
      <c r="W9" s="323">
        <v>0</v>
      </c>
      <c r="X9" s="323">
        <v>54</v>
      </c>
      <c r="Y9" s="323">
        <v>3311</v>
      </c>
      <c r="Z9" s="323">
        <v>140</v>
      </c>
      <c r="AA9" s="323">
        <v>373</v>
      </c>
      <c r="AB9" s="323">
        <v>2798</v>
      </c>
      <c r="AC9" s="323">
        <v>0</v>
      </c>
      <c r="AD9" s="323">
        <v>650266</v>
      </c>
      <c r="AE9" s="323">
        <v>148956</v>
      </c>
      <c r="AF9" s="323">
        <v>103976</v>
      </c>
      <c r="AG9" s="323">
        <v>108199</v>
      </c>
      <c r="AH9" s="323">
        <v>228388</v>
      </c>
      <c r="AI9" s="323">
        <v>60747</v>
      </c>
      <c r="AJ9" s="324">
        <v>9.3418693273214348</v>
      </c>
    </row>
    <row r="10" spans="1:38" s="320" customFormat="1" ht="26.25" customHeight="1">
      <c r="A10" s="321">
        <v>2019</v>
      </c>
      <c r="B10" s="322">
        <v>40274</v>
      </c>
      <c r="C10" s="323">
        <v>11102</v>
      </c>
      <c r="D10" s="323">
        <v>29172</v>
      </c>
      <c r="E10" s="323">
        <v>655568</v>
      </c>
      <c r="F10" s="323">
        <v>3725</v>
      </c>
      <c r="G10" s="323">
        <v>293</v>
      </c>
      <c r="H10" s="323">
        <v>0</v>
      </c>
      <c r="I10" s="323">
        <v>0</v>
      </c>
      <c r="J10" s="323">
        <v>0</v>
      </c>
      <c r="K10" s="323">
        <v>263</v>
      </c>
      <c r="L10" s="323">
        <v>109</v>
      </c>
      <c r="M10" s="323">
        <v>154</v>
      </c>
      <c r="N10" s="323">
        <v>0</v>
      </c>
      <c r="O10" s="323">
        <v>30</v>
      </c>
      <c r="P10" s="323">
        <v>62</v>
      </c>
      <c r="Q10" s="323">
        <v>0</v>
      </c>
      <c r="R10" s="323">
        <v>62</v>
      </c>
      <c r="S10" s="323">
        <v>0</v>
      </c>
      <c r="T10" s="323">
        <v>0</v>
      </c>
      <c r="U10" s="323">
        <v>54</v>
      </c>
      <c r="V10" s="323">
        <v>0</v>
      </c>
      <c r="W10" s="323">
        <v>0</v>
      </c>
      <c r="X10" s="323">
        <v>54</v>
      </c>
      <c r="Y10" s="323">
        <v>3316</v>
      </c>
      <c r="Z10" s="323">
        <v>140</v>
      </c>
      <c r="AA10" s="323">
        <v>376</v>
      </c>
      <c r="AB10" s="323">
        <v>2800</v>
      </c>
      <c r="AC10" s="323">
        <v>0</v>
      </c>
      <c r="AD10" s="323">
        <v>651843</v>
      </c>
      <c r="AE10" s="323">
        <v>149780</v>
      </c>
      <c r="AF10" s="323">
        <v>104157</v>
      </c>
      <c r="AG10" s="323">
        <v>108432</v>
      </c>
      <c r="AH10" s="323">
        <v>228432</v>
      </c>
      <c r="AI10" s="323">
        <v>61042</v>
      </c>
      <c r="AJ10" s="324">
        <v>9.3645248932641749</v>
      </c>
    </row>
    <row r="11" spans="1:38" s="320" customFormat="1" ht="26.25" customHeight="1">
      <c r="A11" s="321">
        <v>2020</v>
      </c>
      <c r="B11" s="322">
        <v>38938</v>
      </c>
      <c r="C11" s="323">
        <v>10743</v>
      </c>
      <c r="D11" s="323">
        <v>28195</v>
      </c>
      <c r="E11" s="323">
        <v>655568</v>
      </c>
      <c r="F11" s="323">
        <v>3725</v>
      </c>
      <c r="G11" s="323">
        <v>293</v>
      </c>
      <c r="H11" s="323">
        <v>0</v>
      </c>
      <c r="I11" s="323">
        <v>0</v>
      </c>
      <c r="J11" s="323">
        <v>0</v>
      </c>
      <c r="K11" s="323">
        <v>263</v>
      </c>
      <c r="L11" s="323">
        <v>109</v>
      </c>
      <c r="M11" s="323">
        <v>154</v>
      </c>
      <c r="N11" s="323">
        <v>0</v>
      </c>
      <c r="O11" s="323">
        <v>30</v>
      </c>
      <c r="P11" s="323">
        <v>62</v>
      </c>
      <c r="Q11" s="323">
        <v>0</v>
      </c>
      <c r="R11" s="323">
        <v>62</v>
      </c>
      <c r="S11" s="323">
        <v>0</v>
      </c>
      <c r="T11" s="323">
        <v>0</v>
      </c>
      <c r="U11" s="323">
        <v>54</v>
      </c>
      <c r="V11" s="323">
        <v>0</v>
      </c>
      <c r="W11" s="323">
        <v>0</v>
      </c>
      <c r="X11" s="323">
        <v>54</v>
      </c>
      <c r="Y11" s="323">
        <v>3316</v>
      </c>
      <c r="Z11" s="323">
        <v>140</v>
      </c>
      <c r="AA11" s="323">
        <v>376</v>
      </c>
      <c r="AB11" s="323">
        <v>2800</v>
      </c>
      <c r="AC11" s="323">
        <v>0</v>
      </c>
      <c r="AD11" s="323">
        <v>651843</v>
      </c>
      <c r="AE11" s="323">
        <v>150131</v>
      </c>
      <c r="AF11" s="323">
        <v>107495</v>
      </c>
      <c r="AG11" s="323">
        <v>108751</v>
      </c>
      <c r="AH11" s="323">
        <v>224424</v>
      </c>
      <c r="AI11" s="323">
        <v>61042</v>
      </c>
      <c r="AJ11" s="324">
        <v>9</v>
      </c>
    </row>
    <row r="12" spans="1:38" s="320" customFormat="1" ht="26.25" customHeight="1">
      <c r="A12" s="321">
        <v>2021</v>
      </c>
      <c r="B12" s="322">
        <v>38217</v>
      </c>
      <c r="C12" s="323">
        <v>10547</v>
      </c>
      <c r="D12" s="323">
        <v>27670</v>
      </c>
      <c r="E12" s="323">
        <v>655626</v>
      </c>
      <c r="F12" s="323">
        <v>3725</v>
      </c>
      <c r="G12" s="323">
        <v>293</v>
      </c>
      <c r="H12" s="323">
        <v>0</v>
      </c>
      <c r="I12" s="323">
        <v>0</v>
      </c>
      <c r="J12" s="323">
        <v>0</v>
      </c>
      <c r="K12" s="323">
        <v>263</v>
      </c>
      <c r="L12" s="323">
        <v>109</v>
      </c>
      <c r="M12" s="323">
        <v>154</v>
      </c>
      <c r="N12" s="323">
        <v>0</v>
      </c>
      <c r="O12" s="323">
        <v>30</v>
      </c>
      <c r="P12" s="323">
        <v>62</v>
      </c>
      <c r="Q12" s="323">
        <v>0</v>
      </c>
      <c r="R12" s="323">
        <v>62</v>
      </c>
      <c r="S12" s="323">
        <v>0</v>
      </c>
      <c r="T12" s="323">
        <v>0</v>
      </c>
      <c r="U12" s="323">
        <v>54</v>
      </c>
      <c r="V12" s="323">
        <v>0</v>
      </c>
      <c r="W12" s="323">
        <v>0</v>
      </c>
      <c r="X12" s="323">
        <v>54</v>
      </c>
      <c r="Y12" s="323">
        <v>3316</v>
      </c>
      <c r="Z12" s="323">
        <v>140</v>
      </c>
      <c r="AA12" s="323">
        <v>376</v>
      </c>
      <c r="AB12" s="323">
        <v>2800</v>
      </c>
      <c r="AC12" s="323">
        <v>0</v>
      </c>
      <c r="AD12" s="323">
        <v>651901</v>
      </c>
      <c r="AE12" s="323">
        <v>150211</v>
      </c>
      <c r="AF12" s="323">
        <v>107495</v>
      </c>
      <c r="AG12" s="323">
        <v>108751</v>
      </c>
      <c r="AH12" s="323">
        <v>224402</v>
      </c>
      <c r="AI12" s="323">
        <v>61042</v>
      </c>
      <c r="AJ12" s="324">
        <v>9</v>
      </c>
    </row>
    <row r="13" spans="1:38" s="329" customFormat="1" ht="26.25" customHeight="1">
      <c r="A13" s="325">
        <v>2022</v>
      </c>
      <c r="B13" s="326">
        <f t="shared" ref="B13:H13" si="0">SUM(B14:B27)</f>
        <v>0</v>
      </c>
      <c r="C13" s="327">
        <f t="shared" si="0"/>
        <v>0</v>
      </c>
      <c r="D13" s="327">
        <f t="shared" si="0"/>
        <v>0</v>
      </c>
      <c r="E13" s="327">
        <f t="shared" si="0"/>
        <v>655626</v>
      </c>
      <c r="F13" s="327">
        <f t="shared" si="0"/>
        <v>3725</v>
      </c>
      <c r="G13" s="327">
        <f t="shared" si="0"/>
        <v>293</v>
      </c>
      <c r="H13" s="327">
        <f t="shared" si="0"/>
        <v>0</v>
      </c>
      <c r="I13" s="327">
        <v>0</v>
      </c>
      <c r="J13" s="327">
        <v>0</v>
      </c>
      <c r="K13" s="327">
        <f t="shared" ref="K13:AI13" si="1">SUM(K14:K27)</f>
        <v>263</v>
      </c>
      <c r="L13" s="327">
        <f t="shared" si="1"/>
        <v>109</v>
      </c>
      <c r="M13" s="327">
        <f t="shared" si="1"/>
        <v>154</v>
      </c>
      <c r="N13" s="327">
        <f t="shared" si="1"/>
        <v>0</v>
      </c>
      <c r="O13" s="327">
        <f t="shared" si="1"/>
        <v>30</v>
      </c>
      <c r="P13" s="327">
        <f t="shared" si="1"/>
        <v>62</v>
      </c>
      <c r="Q13" s="327">
        <f t="shared" si="1"/>
        <v>0</v>
      </c>
      <c r="R13" s="327">
        <f t="shared" si="1"/>
        <v>62</v>
      </c>
      <c r="S13" s="327">
        <f t="shared" si="1"/>
        <v>0</v>
      </c>
      <c r="T13" s="327">
        <f t="shared" si="1"/>
        <v>0</v>
      </c>
      <c r="U13" s="327">
        <f t="shared" si="1"/>
        <v>54</v>
      </c>
      <c r="V13" s="327">
        <f t="shared" si="1"/>
        <v>0</v>
      </c>
      <c r="W13" s="327">
        <f t="shared" si="1"/>
        <v>0</v>
      </c>
      <c r="X13" s="327">
        <f t="shared" si="1"/>
        <v>54</v>
      </c>
      <c r="Y13" s="327">
        <f t="shared" si="1"/>
        <v>3316</v>
      </c>
      <c r="Z13" s="327">
        <f t="shared" si="1"/>
        <v>140</v>
      </c>
      <c r="AA13" s="327">
        <f t="shared" si="1"/>
        <v>376</v>
      </c>
      <c r="AB13" s="327">
        <f t="shared" si="1"/>
        <v>2800</v>
      </c>
      <c r="AC13" s="327">
        <f t="shared" si="1"/>
        <v>0</v>
      </c>
      <c r="AD13" s="327">
        <f t="shared" si="1"/>
        <v>651901</v>
      </c>
      <c r="AE13" s="327">
        <f t="shared" si="1"/>
        <v>150210</v>
      </c>
      <c r="AF13" s="327">
        <f t="shared" si="1"/>
        <v>107504</v>
      </c>
      <c r="AG13" s="327">
        <f t="shared" si="1"/>
        <v>108751</v>
      </c>
      <c r="AH13" s="327">
        <f t="shared" si="1"/>
        <v>224394</v>
      </c>
      <c r="AI13" s="327">
        <f t="shared" si="1"/>
        <v>61042</v>
      </c>
      <c r="AJ13" s="328">
        <f>(AI13/AD13)*100</f>
        <v>9.3636917261976897</v>
      </c>
      <c r="AK13" s="320"/>
      <c r="AL13" s="320"/>
    </row>
    <row r="14" spans="1:38" s="337" customFormat="1" ht="26.25" customHeight="1">
      <c r="A14" s="330" t="s">
        <v>243</v>
      </c>
      <c r="B14" s="331">
        <f t="shared" ref="B14:B27" si="2">SUM(C14:D14)</f>
        <v>0</v>
      </c>
      <c r="C14" s="332">
        <v>0</v>
      </c>
      <c r="D14" s="332">
        <v>0</v>
      </c>
      <c r="E14" s="332">
        <f t="shared" ref="E14:E27" si="3">F14+AD14</f>
        <v>79744</v>
      </c>
      <c r="F14" s="332">
        <f t="shared" ref="F14:F27" si="4">SUM(G14,P14,U14,Y14)</f>
        <v>3725</v>
      </c>
      <c r="G14" s="332">
        <f t="shared" ref="G14:G27" si="5">SUM(H14,K14,O14)</f>
        <v>293</v>
      </c>
      <c r="H14" s="332">
        <f t="shared" ref="H14:H27" si="6">SUM(I14:J14)</f>
        <v>0</v>
      </c>
      <c r="I14" s="332">
        <v>0</v>
      </c>
      <c r="J14" s="332">
        <v>0</v>
      </c>
      <c r="K14" s="333">
        <f t="shared" ref="K14:K27" si="7">SUM(L14:N14)</f>
        <v>263</v>
      </c>
      <c r="L14" s="333">
        <v>109</v>
      </c>
      <c r="M14" s="333">
        <v>154</v>
      </c>
      <c r="N14" s="333">
        <v>0</v>
      </c>
      <c r="O14" s="333">
        <v>30</v>
      </c>
      <c r="P14" s="333">
        <f t="shared" ref="P14" si="8">SUM(Q14:T14)</f>
        <v>62</v>
      </c>
      <c r="Q14" s="333">
        <v>0</v>
      </c>
      <c r="R14" s="333">
        <v>62</v>
      </c>
      <c r="S14" s="333">
        <v>0</v>
      </c>
      <c r="T14" s="333">
        <v>0</v>
      </c>
      <c r="U14" s="333">
        <f t="shared" ref="U14:U27" si="9">SUM(V14:X14)</f>
        <v>54</v>
      </c>
      <c r="V14" s="333">
        <v>0</v>
      </c>
      <c r="W14" s="333">
        <v>0</v>
      </c>
      <c r="X14" s="332">
        <v>54</v>
      </c>
      <c r="Y14" s="333">
        <f t="shared" ref="Y14:Y27" si="10">SUM(Z14:AB14)</f>
        <v>3316</v>
      </c>
      <c r="Z14" s="332">
        <v>140</v>
      </c>
      <c r="AA14" s="332">
        <v>376</v>
      </c>
      <c r="AB14" s="332">
        <v>2800</v>
      </c>
      <c r="AC14" s="334">
        <v>0</v>
      </c>
      <c r="AD14" s="332">
        <f t="shared" ref="AD14:AD27" si="11">SUM(AE14:AI14)</f>
        <v>76019</v>
      </c>
      <c r="AE14" s="335">
        <v>16679</v>
      </c>
      <c r="AF14" s="332">
        <v>10142</v>
      </c>
      <c r="AG14" s="332">
        <v>19665</v>
      </c>
      <c r="AH14" s="332">
        <v>29140</v>
      </c>
      <c r="AI14" s="335">
        <v>393</v>
      </c>
      <c r="AJ14" s="336">
        <f t="shared" ref="AJ14:AJ27" si="12">AI14/AD14*100</f>
        <v>0.51697601915310643</v>
      </c>
      <c r="AL14" s="338"/>
    </row>
    <row r="15" spans="1:38" s="337" customFormat="1" ht="26.25" customHeight="1">
      <c r="A15" s="330" t="s">
        <v>16</v>
      </c>
      <c r="B15" s="331">
        <f t="shared" si="2"/>
        <v>0</v>
      </c>
      <c r="C15" s="332">
        <v>0</v>
      </c>
      <c r="D15" s="332">
        <v>0</v>
      </c>
      <c r="E15" s="332">
        <f t="shared" si="3"/>
        <v>67685</v>
      </c>
      <c r="F15" s="332">
        <f t="shared" si="4"/>
        <v>0</v>
      </c>
      <c r="G15" s="332">
        <f t="shared" si="5"/>
        <v>0</v>
      </c>
      <c r="H15" s="332">
        <f t="shared" si="6"/>
        <v>0</v>
      </c>
      <c r="I15" s="332">
        <v>0</v>
      </c>
      <c r="J15" s="332">
        <v>0</v>
      </c>
      <c r="K15" s="333">
        <f t="shared" si="7"/>
        <v>0</v>
      </c>
      <c r="L15" s="332">
        <v>0</v>
      </c>
      <c r="M15" s="332">
        <v>0</v>
      </c>
      <c r="N15" s="332">
        <v>0</v>
      </c>
      <c r="O15" s="332">
        <v>0</v>
      </c>
      <c r="P15" s="333">
        <f t="shared" ref="P15:P27" si="13">SUM(Q15:T15)</f>
        <v>0</v>
      </c>
      <c r="Q15" s="332">
        <v>0</v>
      </c>
      <c r="R15" s="332">
        <v>0</v>
      </c>
      <c r="S15" s="332">
        <v>0</v>
      </c>
      <c r="T15" s="332">
        <v>0</v>
      </c>
      <c r="U15" s="333">
        <f t="shared" si="9"/>
        <v>0</v>
      </c>
      <c r="V15" s="332">
        <v>0</v>
      </c>
      <c r="W15" s="332">
        <v>0</v>
      </c>
      <c r="X15" s="332">
        <v>0</v>
      </c>
      <c r="Y15" s="333">
        <f t="shared" si="10"/>
        <v>0</v>
      </c>
      <c r="Z15" s="332">
        <v>0</v>
      </c>
      <c r="AA15" s="332">
        <v>0</v>
      </c>
      <c r="AB15" s="332">
        <v>0</v>
      </c>
      <c r="AC15" s="334">
        <v>0</v>
      </c>
      <c r="AD15" s="332">
        <f t="shared" si="11"/>
        <v>67685</v>
      </c>
      <c r="AE15" s="335">
        <v>22670</v>
      </c>
      <c r="AF15" s="332">
        <v>12033</v>
      </c>
      <c r="AG15" s="332">
        <v>13458</v>
      </c>
      <c r="AH15" s="332">
        <v>19524</v>
      </c>
      <c r="AI15" s="335">
        <v>0</v>
      </c>
      <c r="AJ15" s="336">
        <f t="shared" si="12"/>
        <v>0</v>
      </c>
    </row>
    <row r="16" spans="1:38" s="337" customFormat="1" ht="26.25" customHeight="1">
      <c r="A16" s="330" t="s">
        <v>193</v>
      </c>
      <c r="B16" s="331">
        <f t="shared" si="2"/>
        <v>0</v>
      </c>
      <c r="C16" s="332">
        <v>0</v>
      </c>
      <c r="D16" s="332">
        <v>0</v>
      </c>
      <c r="E16" s="332">
        <f t="shared" si="3"/>
        <v>33785</v>
      </c>
      <c r="F16" s="332">
        <f t="shared" si="4"/>
        <v>0</v>
      </c>
      <c r="G16" s="332">
        <f t="shared" si="5"/>
        <v>0</v>
      </c>
      <c r="H16" s="332">
        <f t="shared" si="6"/>
        <v>0</v>
      </c>
      <c r="I16" s="332">
        <v>0</v>
      </c>
      <c r="J16" s="332">
        <v>0</v>
      </c>
      <c r="K16" s="333">
        <f t="shared" si="7"/>
        <v>0</v>
      </c>
      <c r="L16" s="332">
        <v>0</v>
      </c>
      <c r="M16" s="332">
        <v>0</v>
      </c>
      <c r="N16" s="332">
        <v>0</v>
      </c>
      <c r="O16" s="332">
        <v>0</v>
      </c>
      <c r="P16" s="333">
        <f t="shared" si="13"/>
        <v>0</v>
      </c>
      <c r="Q16" s="332">
        <v>0</v>
      </c>
      <c r="R16" s="332">
        <v>0</v>
      </c>
      <c r="S16" s="332">
        <v>0</v>
      </c>
      <c r="T16" s="332">
        <v>0</v>
      </c>
      <c r="U16" s="333">
        <f t="shared" si="9"/>
        <v>0</v>
      </c>
      <c r="V16" s="332">
        <v>0</v>
      </c>
      <c r="W16" s="332">
        <v>0</v>
      </c>
      <c r="X16" s="332">
        <v>0</v>
      </c>
      <c r="Y16" s="333">
        <f t="shared" si="10"/>
        <v>0</v>
      </c>
      <c r="Z16" s="332">
        <v>0</v>
      </c>
      <c r="AA16" s="332">
        <v>0</v>
      </c>
      <c r="AB16" s="332">
        <v>0</v>
      </c>
      <c r="AC16" s="334">
        <v>0</v>
      </c>
      <c r="AD16" s="332">
        <f t="shared" si="11"/>
        <v>33785</v>
      </c>
      <c r="AE16" s="332">
        <v>12990</v>
      </c>
      <c r="AF16" s="332">
        <v>6302</v>
      </c>
      <c r="AG16" s="332">
        <v>4574</v>
      </c>
      <c r="AH16" s="332">
        <v>9414</v>
      </c>
      <c r="AI16" s="335">
        <v>505</v>
      </c>
      <c r="AJ16" s="336">
        <f t="shared" si="12"/>
        <v>1.4947461891371912</v>
      </c>
    </row>
    <row r="17" spans="1:36" s="337" customFormat="1" ht="26.25" customHeight="1">
      <c r="A17" s="330" t="s">
        <v>157</v>
      </c>
      <c r="B17" s="331">
        <f t="shared" si="2"/>
        <v>0</v>
      </c>
      <c r="C17" s="332">
        <v>0</v>
      </c>
      <c r="D17" s="332">
        <v>0</v>
      </c>
      <c r="E17" s="332">
        <f t="shared" si="3"/>
        <v>47231</v>
      </c>
      <c r="F17" s="332">
        <f t="shared" si="4"/>
        <v>0</v>
      </c>
      <c r="G17" s="332">
        <f t="shared" si="5"/>
        <v>0</v>
      </c>
      <c r="H17" s="332">
        <f t="shared" si="6"/>
        <v>0</v>
      </c>
      <c r="I17" s="332">
        <v>0</v>
      </c>
      <c r="J17" s="332">
        <v>0</v>
      </c>
      <c r="K17" s="333">
        <f t="shared" si="7"/>
        <v>0</v>
      </c>
      <c r="L17" s="332">
        <v>0</v>
      </c>
      <c r="M17" s="332">
        <v>0</v>
      </c>
      <c r="N17" s="332">
        <v>0</v>
      </c>
      <c r="O17" s="332">
        <v>0</v>
      </c>
      <c r="P17" s="333">
        <f t="shared" si="13"/>
        <v>0</v>
      </c>
      <c r="Q17" s="332">
        <v>0</v>
      </c>
      <c r="R17" s="332">
        <v>0</v>
      </c>
      <c r="S17" s="332">
        <v>0</v>
      </c>
      <c r="T17" s="332">
        <v>0</v>
      </c>
      <c r="U17" s="333">
        <f t="shared" si="9"/>
        <v>0</v>
      </c>
      <c r="V17" s="332">
        <v>0</v>
      </c>
      <c r="W17" s="332">
        <v>0</v>
      </c>
      <c r="X17" s="332">
        <v>0</v>
      </c>
      <c r="Y17" s="333">
        <f t="shared" si="10"/>
        <v>0</v>
      </c>
      <c r="Z17" s="332">
        <v>0</v>
      </c>
      <c r="AA17" s="332">
        <v>0</v>
      </c>
      <c r="AB17" s="332">
        <v>0</v>
      </c>
      <c r="AC17" s="334">
        <v>0</v>
      </c>
      <c r="AD17" s="332">
        <f t="shared" si="11"/>
        <v>47231</v>
      </c>
      <c r="AE17" s="332">
        <v>10105</v>
      </c>
      <c r="AF17" s="332">
        <v>4679</v>
      </c>
      <c r="AG17" s="332">
        <v>8573</v>
      </c>
      <c r="AH17" s="332">
        <v>23659</v>
      </c>
      <c r="AI17" s="335">
        <v>215</v>
      </c>
      <c r="AJ17" s="336">
        <f t="shared" si="12"/>
        <v>0.45520950223370243</v>
      </c>
    </row>
    <row r="18" spans="1:36" s="337" customFormat="1" ht="26.25" customHeight="1">
      <c r="A18" s="330" t="s">
        <v>158</v>
      </c>
      <c r="B18" s="331">
        <f t="shared" si="2"/>
        <v>0</v>
      </c>
      <c r="C18" s="332">
        <v>0</v>
      </c>
      <c r="D18" s="332">
        <v>0</v>
      </c>
      <c r="E18" s="332">
        <f t="shared" si="3"/>
        <v>52862</v>
      </c>
      <c r="F18" s="332">
        <f t="shared" si="4"/>
        <v>0</v>
      </c>
      <c r="G18" s="332">
        <f t="shared" si="5"/>
        <v>0</v>
      </c>
      <c r="H18" s="332">
        <f t="shared" si="6"/>
        <v>0</v>
      </c>
      <c r="I18" s="332">
        <v>0</v>
      </c>
      <c r="J18" s="332">
        <v>0</v>
      </c>
      <c r="K18" s="333">
        <f t="shared" si="7"/>
        <v>0</v>
      </c>
      <c r="L18" s="332">
        <v>0</v>
      </c>
      <c r="M18" s="332">
        <v>0</v>
      </c>
      <c r="N18" s="332">
        <v>0</v>
      </c>
      <c r="O18" s="332">
        <v>0</v>
      </c>
      <c r="P18" s="333">
        <f t="shared" si="13"/>
        <v>0</v>
      </c>
      <c r="Q18" s="332">
        <v>0</v>
      </c>
      <c r="R18" s="332">
        <v>0</v>
      </c>
      <c r="S18" s="332">
        <v>0</v>
      </c>
      <c r="T18" s="332">
        <v>0</v>
      </c>
      <c r="U18" s="333">
        <f t="shared" si="9"/>
        <v>0</v>
      </c>
      <c r="V18" s="332">
        <v>0</v>
      </c>
      <c r="W18" s="332">
        <v>0</v>
      </c>
      <c r="X18" s="332">
        <v>0</v>
      </c>
      <c r="Y18" s="333">
        <f t="shared" si="10"/>
        <v>0</v>
      </c>
      <c r="Z18" s="332">
        <v>0</v>
      </c>
      <c r="AA18" s="332">
        <v>0</v>
      </c>
      <c r="AB18" s="332">
        <v>0</v>
      </c>
      <c r="AC18" s="334">
        <v>0</v>
      </c>
      <c r="AD18" s="332">
        <f t="shared" si="11"/>
        <v>52862</v>
      </c>
      <c r="AE18" s="332">
        <v>7730</v>
      </c>
      <c r="AF18" s="332">
        <v>5938</v>
      </c>
      <c r="AG18" s="332">
        <v>15497</v>
      </c>
      <c r="AH18" s="332">
        <v>23697</v>
      </c>
      <c r="AI18" s="335">
        <v>0</v>
      </c>
      <c r="AJ18" s="336">
        <f t="shared" si="12"/>
        <v>0</v>
      </c>
    </row>
    <row r="19" spans="1:36" s="337" customFormat="1" ht="26.25" customHeight="1">
      <c r="A19" s="330" t="s">
        <v>244</v>
      </c>
      <c r="B19" s="331">
        <f t="shared" si="2"/>
        <v>0</v>
      </c>
      <c r="C19" s="332">
        <v>0</v>
      </c>
      <c r="D19" s="332">
        <v>0</v>
      </c>
      <c r="E19" s="332">
        <f t="shared" si="3"/>
        <v>51630</v>
      </c>
      <c r="F19" s="332">
        <f t="shared" si="4"/>
        <v>0</v>
      </c>
      <c r="G19" s="332">
        <f t="shared" si="5"/>
        <v>0</v>
      </c>
      <c r="H19" s="332">
        <f t="shared" si="6"/>
        <v>0</v>
      </c>
      <c r="I19" s="332">
        <v>0</v>
      </c>
      <c r="J19" s="332">
        <v>0</v>
      </c>
      <c r="K19" s="333">
        <f t="shared" si="7"/>
        <v>0</v>
      </c>
      <c r="L19" s="332">
        <v>0</v>
      </c>
      <c r="M19" s="332">
        <v>0</v>
      </c>
      <c r="N19" s="332">
        <v>0</v>
      </c>
      <c r="O19" s="332">
        <v>0</v>
      </c>
      <c r="P19" s="333">
        <f t="shared" si="13"/>
        <v>0</v>
      </c>
      <c r="Q19" s="332">
        <v>0</v>
      </c>
      <c r="R19" s="332">
        <v>0</v>
      </c>
      <c r="S19" s="332">
        <v>0</v>
      </c>
      <c r="T19" s="332">
        <v>0</v>
      </c>
      <c r="U19" s="333">
        <f t="shared" si="9"/>
        <v>0</v>
      </c>
      <c r="V19" s="332">
        <v>0</v>
      </c>
      <c r="W19" s="332">
        <v>0</v>
      </c>
      <c r="X19" s="332">
        <v>0</v>
      </c>
      <c r="Y19" s="333">
        <f t="shared" si="10"/>
        <v>0</v>
      </c>
      <c r="Z19" s="332">
        <v>0</v>
      </c>
      <c r="AA19" s="332">
        <v>0</v>
      </c>
      <c r="AB19" s="332">
        <v>0</v>
      </c>
      <c r="AC19" s="334">
        <v>0</v>
      </c>
      <c r="AD19" s="332">
        <f t="shared" si="11"/>
        <v>51630</v>
      </c>
      <c r="AE19" s="332">
        <v>13398</v>
      </c>
      <c r="AF19" s="332">
        <v>9778</v>
      </c>
      <c r="AG19" s="332">
        <v>7141</v>
      </c>
      <c r="AH19" s="332">
        <v>15527</v>
      </c>
      <c r="AI19" s="335">
        <v>5786</v>
      </c>
      <c r="AJ19" s="336">
        <f t="shared" si="12"/>
        <v>11.206662792949835</v>
      </c>
    </row>
    <row r="20" spans="1:36" s="337" customFormat="1" ht="26.25" customHeight="1">
      <c r="A20" s="330" t="s">
        <v>245</v>
      </c>
      <c r="B20" s="331">
        <f t="shared" si="2"/>
        <v>0</v>
      </c>
      <c r="C20" s="332">
        <v>0</v>
      </c>
      <c r="D20" s="332">
        <v>0</v>
      </c>
      <c r="E20" s="332">
        <f t="shared" si="3"/>
        <v>55369</v>
      </c>
      <c r="F20" s="332">
        <f t="shared" si="4"/>
        <v>0</v>
      </c>
      <c r="G20" s="332">
        <f t="shared" si="5"/>
        <v>0</v>
      </c>
      <c r="H20" s="332">
        <f t="shared" si="6"/>
        <v>0</v>
      </c>
      <c r="I20" s="332">
        <v>0</v>
      </c>
      <c r="J20" s="332">
        <v>0</v>
      </c>
      <c r="K20" s="333">
        <f t="shared" si="7"/>
        <v>0</v>
      </c>
      <c r="L20" s="332">
        <v>0</v>
      </c>
      <c r="M20" s="332">
        <v>0</v>
      </c>
      <c r="N20" s="332">
        <v>0</v>
      </c>
      <c r="O20" s="332">
        <v>0</v>
      </c>
      <c r="P20" s="333">
        <f t="shared" si="13"/>
        <v>0</v>
      </c>
      <c r="Q20" s="332">
        <v>0</v>
      </c>
      <c r="R20" s="332">
        <v>0</v>
      </c>
      <c r="S20" s="332">
        <v>0</v>
      </c>
      <c r="T20" s="332">
        <v>0</v>
      </c>
      <c r="U20" s="333">
        <f t="shared" si="9"/>
        <v>0</v>
      </c>
      <c r="V20" s="332">
        <v>0</v>
      </c>
      <c r="W20" s="332">
        <v>0</v>
      </c>
      <c r="X20" s="332">
        <v>0</v>
      </c>
      <c r="Y20" s="333">
        <f t="shared" si="10"/>
        <v>0</v>
      </c>
      <c r="Z20" s="332">
        <v>0</v>
      </c>
      <c r="AA20" s="332">
        <v>0</v>
      </c>
      <c r="AB20" s="332">
        <v>0</v>
      </c>
      <c r="AC20" s="334">
        <v>0</v>
      </c>
      <c r="AD20" s="332">
        <f t="shared" si="11"/>
        <v>55369</v>
      </c>
      <c r="AE20" s="332">
        <v>4120</v>
      </c>
      <c r="AF20" s="332">
        <v>11596</v>
      </c>
      <c r="AG20" s="332">
        <v>6267</v>
      </c>
      <c r="AH20" s="332">
        <v>15479</v>
      </c>
      <c r="AI20" s="335">
        <v>17907</v>
      </c>
      <c r="AJ20" s="336">
        <f t="shared" si="12"/>
        <v>32.34120175549495</v>
      </c>
    </row>
    <row r="21" spans="1:36" s="337" customFormat="1" ht="26.25" customHeight="1">
      <c r="A21" s="330" t="s">
        <v>246</v>
      </c>
      <c r="B21" s="331">
        <f t="shared" si="2"/>
        <v>0</v>
      </c>
      <c r="C21" s="332">
        <v>0</v>
      </c>
      <c r="D21" s="332">
        <v>0</v>
      </c>
      <c r="E21" s="332">
        <f t="shared" si="3"/>
        <v>48554</v>
      </c>
      <c r="F21" s="332">
        <f t="shared" si="4"/>
        <v>0</v>
      </c>
      <c r="G21" s="332">
        <f t="shared" si="5"/>
        <v>0</v>
      </c>
      <c r="H21" s="332">
        <f t="shared" si="6"/>
        <v>0</v>
      </c>
      <c r="I21" s="332">
        <v>0</v>
      </c>
      <c r="J21" s="332">
        <v>0</v>
      </c>
      <c r="K21" s="333">
        <f t="shared" si="7"/>
        <v>0</v>
      </c>
      <c r="L21" s="332">
        <v>0</v>
      </c>
      <c r="M21" s="332">
        <v>0</v>
      </c>
      <c r="N21" s="332">
        <v>0</v>
      </c>
      <c r="O21" s="332">
        <v>0</v>
      </c>
      <c r="P21" s="333">
        <f t="shared" si="13"/>
        <v>0</v>
      </c>
      <c r="Q21" s="332">
        <v>0</v>
      </c>
      <c r="R21" s="332">
        <v>0</v>
      </c>
      <c r="S21" s="332">
        <v>0</v>
      </c>
      <c r="T21" s="332">
        <v>0</v>
      </c>
      <c r="U21" s="333">
        <f t="shared" si="9"/>
        <v>0</v>
      </c>
      <c r="V21" s="332">
        <v>0</v>
      </c>
      <c r="W21" s="332">
        <v>0</v>
      </c>
      <c r="X21" s="332">
        <v>0</v>
      </c>
      <c r="Y21" s="333">
        <f t="shared" si="10"/>
        <v>0</v>
      </c>
      <c r="Z21" s="332">
        <v>0</v>
      </c>
      <c r="AA21" s="332">
        <v>0</v>
      </c>
      <c r="AB21" s="332">
        <v>0</v>
      </c>
      <c r="AC21" s="334">
        <v>0</v>
      </c>
      <c r="AD21" s="332">
        <f t="shared" si="11"/>
        <v>48554</v>
      </c>
      <c r="AE21" s="332">
        <v>4326</v>
      </c>
      <c r="AF21" s="332">
        <v>207</v>
      </c>
      <c r="AG21" s="332">
        <v>872</v>
      </c>
      <c r="AH21" s="332">
        <v>13752</v>
      </c>
      <c r="AI21" s="335">
        <v>29397</v>
      </c>
      <c r="AJ21" s="336">
        <f t="shared" si="12"/>
        <v>60.544960250442806</v>
      </c>
    </row>
    <row r="22" spans="1:36" s="337" customFormat="1" ht="26.25" customHeight="1">
      <c r="A22" s="330" t="s">
        <v>23</v>
      </c>
      <c r="B22" s="331">
        <f t="shared" si="2"/>
        <v>0</v>
      </c>
      <c r="C22" s="332">
        <v>0</v>
      </c>
      <c r="D22" s="332">
        <v>0</v>
      </c>
      <c r="E22" s="332">
        <f t="shared" si="3"/>
        <v>34660</v>
      </c>
      <c r="F22" s="332">
        <f t="shared" si="4"/>
        <v>0</v>
      </c>
      <c r="G22" s="332">
        <f t="shared" si="5"/>
        <v>0</v>
      </c>
      <c r="H22" s="332">
        <f t="shared" si="6"/>
        <v>0</v>
      </c>
      <c r="I22" s="332">
        <v>0</v>
      </c>
      <c r="J22" s="332">
        <v>0</v>
      </c>
      <c r="K22" s="333">
        <f t="shared" si="7"/>
        <v>0</v>
      </c>
      <c r="L22" s="332">
        <v>0</v>
      </c>
      <c r="M22" s="332">
        <v>0</v>
      </c>
      <c r="N22" s="332">
        <v>0</v>
      </c>
      <c r="O22" s="332">
        <v>0</v>
      </c>
      <c r="P22" s="333">
        <f t="shared" si="13"/>
        <v>0</v>
      </c>
      <c r="Q22" s="332">
        <v>0</v>
      </c>
      <c r="R22" s="332">
        <v>0</v>
      </c>
      <c r="S22" s="332">
        <v>0</v>
      </c>
      <c r="T22" s="332">
        <v>0</v>
      </c>
      <c r="U22" s="333">
        <f t="shared" si="9"/>
        <v>0</v>
      </c>
      <c r="V22" s="332">
        <v>0</v>
      </c>
      <c r="W22" s="332">
        <v>0</v>
      </c>
      <c r="X22" s="332">
        <v>0</v>
      </c>
      <c r="Y22" s="333">
        <f t="shared" si="10"/>
        <v>0</v>
      </c>
      <c r="Z22" s="332">
        <v>0</v>
      </c>
      <c r="AA22" s="332">
        <v>0</v>
      </c>
      <c r="AB22" s="332">
        <v>0</v>
      </c>
      <c r="AC22" s="334">
        <v>0</v>
      </c>
      <c r="AD22" s="332">
        <f t="shared" si="11"/>
        <v>34660</v>
      </c>
      <c r="AE22" s="332">
        <v>4669</v>
      </c>
      <c r="AF22" s="332">
        <v>11409</v>
      </c>
      <c r="AG22" s="332">
        <v>5327</v>
      </c>
      <c r="AH22" s="332">
        <v>6416</v>
      </c>
      <c r="AI22" s="335">
        <v>6839</v>
      </c>
      <c r="AJ22" s="336">
        <f t="shared" si="12"/>
        <v>19.731679169070976</v>
      </c>
    </row>
    <row r="23" spans="1:36" s="337" customFormat="1" ht="26.25" customHeight="1">
      <c r="A23" s="330" t="s">
        <v>161</v>
      </c>
      <c r="B23" s="331">
        <f t="shared" si="2"/>
        <v>0</v>
      </c>
      <c r="C23" s="332">
        <v>0</v>
      </c>
      <c r="D23" s="332">
        <v>0</v>
      </c>
      <c r="E23" s="332">
        <f t="shared" si="3"/>
        <v>33268</v>
      </c>
      <c r="F23" s="332">
        <f t="shared" si="4"/>
        <v>0</v>
      </c>
      <c r="G23" s="332">
        <f t="shared" si="5"/>
        <v>0</v>
      </c>
      <c r="H23" s="332">
        <f t="shared" si="6"/>
        <v>0</v>
      </c>
      <c r="I23" s="332">
        <v>0</v>
      </c>
      <c r="J23" s="332">
        <v>0</v>
      </c>
      <c r="K23" s="333">
        <f t="shared" si="7"/>
        <v>0</v>
      </c>
      <c r="L23" s="332">
        <v>0</v>
      </c>
      <c r="M23" s="332">
        <v>0</v>
      </c>
      <c r="N23" s="332">
        <v>0</v>
      </c>
      <c r="O23" s="332">
        <v>0</v>
      </c>
      <c r="P23" s="333">
        <f t="shared" si="13"/>
        <v>0</v>
      </c>
      <c r="Q23" s="332">
        <v>0</v>
      </c>
      <c r="R23" s="332">
        <v>0</v>
      </c>
      <c r="S23" s="332">
        <v>0</v>
      </c>
      <c r="T23" s="332">
        <v>0</v>
      </c>
      <c r="U23" s="333">
        <f t="shared" si="9"/>
        <v>0</v>
      </c>
      <c r="V23" s="332">
        <v>0</v>
      </c>
      <c r="W23" s="332">
        <v>0</v>
      </c>
      <c r="X23" s="332">
        <v>0</v>
      </c>
      <c r="Y23" s="333">
        <f t="shared" si="10"/>
        <v>0</v>
      </c>
      <c r="Z23" s="332">
        <v>0</v>
      </c>
      <c r="AA23" s="332">
        <v>0</v>
      </c>
      <c r="AB23" s="332">
        <v>0</v>
      </c>
      <c r="AC23" s="334">
        <v>0</v>
      </c>
      <c r="AD23" s="332">
        <f t="shared" si="11"/>
        <v>33268</v>
      </c>
      <c r="AE23" s="332">
        <v>16039</v>
      </c>
      <c r="AF23" s="332">
        <v>1085</v>
      </c>
      <c r="AG23" s="332">
        <v>5427</v>
      </c>
      <c r="AH23" s="332">
        <v>10717</v>
      </c>
      <c r="AI23" s="335">
        <v>0</v>
      </c>
      <c r="AJ23" s="336">
        <f t="shared" si="12"/>
        <v>0</v>
      </c>
    </row>
    <row r="24" spans="1:36" s="337" customFormat="1" ht="26.25" customHeight="1">
      <c r="A24" s="330" t="s">
        <v>247</v>
      </c>
      <c r="B24" s="331">
        <f t="shared" si="2"/>
        <v>0</v>
      </c>
      <c r="C24" s="332">
        <v>0</v>
      </c>
      <c r="D24" s="332">
        <v>0</v>
      </c>
      <c r="E24" s="332">
        <f t="shared" si="3"/>
        <v>29219</v>
      </c>
      <c r="F24" s="332">
        <f t="shared" si="4"/>
        <v>0</v>
      </c>
      <c r="G24" s="332">
        <f t="shared" si="5"/>
        <v>0</v>
      </c>
      <c r="H24" s="332">
        <f t="shared" si="6"/>
        <v>0</v>
      </c>
      <c r="I24" s="332">
        <v>0</v>
      </c>
      <c r="J24" s="332">
        <v>0</v>
      </c>
      <c r="K24" s="333">
        <f t="shared" si="7"/>
        <v>0</v>
      </c>
      <c r="L24" s="332">
        <v>0</v>
      </c>
      <c r="M24" s="332">
        <v>0</v>
      </c>
      <c r="N24" s="332">
        <v>0</v>
      </c>
      <c r="O24" s="332">
        <v>0</v>
      </c>
      <c r="P24" s="333">
        <f t="shared" si="13"/>
        <v>0</v>
      </c>
      <c r="Q24" s="332">
        <v>0</v>
      </c>
      <c r="R24" s="332">
        <v>0</v>
      </c>
      <c r="S24" s="332">
        <v>0</v>
      </c>
      <c r="T24" s="332">
        <v>0</v>
      </c>
      <c r="U24" s="333">
        <f t="shared" si="9"/>
        <v>0</v>
      </c>
      <c r="V24" s="332">
        <v>0</v>
      </c>
      <c r="W24" s="332">
        <v>0</v>
      </c>
      <c r="X24" s="332">
        <v>0</v>
      </c>
      <c r="Y24" s="333">
        <f t="shared" si="10"/>
        <v>0</v>
      </c>
      <c r="Z24" s="332">
        <v>0</v>
      </c>
      <c r="AA24" s="332">
        <v>0</v>
      </c>
      <c r="AB24" s="332">
        <v>0</v>
      </c>
      <c r="AC24" s="334">
        <v>0</v>
      </c>
      <c r="AD24" s="332">
        <f t="shared" si="11"/>
        <v>29219</v>
      </c>
      <c r="AE24" s="332">
        <v>6241</v>
      </c>
      <c r="AF24" s="332">
        <v>9762</v>
      </c>
      <c r="AG24" s="332">
        <v>4525</v>
      </c>
      <c r="AH24" s="332">
        <v>8691</v>
      </c>
      <c r="AI24" s="335">
        <v>0</v>
      </c>
      <c r="AJ24" s="336">
        <f t="shared" si="12"/>
        <v>0</v>
      </c>
    </row>
    <row r="25" spans="1:36" s="337" customFormat="1" ht="26.25" customHeight="1">
      <c r="A25" s="330" t="s">
        <v>248</v>
      </c>
      <c r="B25" s="331">
        <f t="shared" si="2"/>
        <v>0</v>
      </c>
      <c r="C25" s="332">
        <v>0</v>
      </c>
      <c r="D25" s="332">
        <v>0</v>
      </c>
      <c r="E25" s="332">
        <f t="shared" si="3"/>
        <v>59918</v>
      </c>
      <c r="F25" s="332">
        <f t="shared" si="4"/>
        <v>0</v>
      </c>
      <c r="G25" s="332">
        <f t="shared" si="5"/>
        <v>0</v>
      </c>
      <c r="H25" s="332">
        <f t="shared" si="6"/>
        <v>0</v>
      </c>
      <c r="I25" s="332">
        <v>0</v>
      </c>
      <c r="J25" s="332">
        <v>0</v>
      </c>
      <c r="K25" s="333">
        <f t="shared" si="7"/>
        <v>0</v>
      </c>
      <c r="L25" s="332">
        <v>0</v>
      </c>
      <c r="M25" s="332">
        <v>0</v>
      </c>
      <c r="N25" s="332">
        <v>0</v>
      </c>
      <c r="O25" s="332">
        <v>0</v>
      </c>
      <c r="P25" s="333">
        <f t="shared" si="13"/>
        <v>0</v>
      </c>
      <c r="Q25" s="332">
        <v>0</v>
      </c>
      <c r="R25" s="332">
        <v>0</v>
      </c>
      <c r="S25" s="332">
        <v>0</v>
      </c>
      <c r="T25" s="332">
        <v>0</v>
      </c>
      <c r="U25" s="333">
        <f t="shared" si="9"/>
        <v>0</v>
      </c>
      <c r="V25" s="332">
        <v>0</v>
      </c>
      <c r="W25" s="332">
        <v>0</v>
      </c>
      <c r="X25" s="332">
        <v>0</v>
      </c>
      <c r="Y25" s="333">
        <f t="shared" si="10"/>
        <v>0</v>
      </c>
      <c r="Z25" s="332">
        <v>0</v>
      </c>
      <c r="AA25" s="332">
        <v>0</v>
      </c>
      <c r="AB25" s="332">
        <v>0</v>
      </c>
      <c r="AC25" s="334">
        <v>0</v>
      </c>
      <c r="AD25" s="332">
        <f t="shared" si="11"/>
        <v>59918</v>
      </c>
      <c r="AE25" s="332">
        <v>15328</v>
      </c>
      <c r="AF25" s="332">
        <v>13552</v>
      </c>
      <c r="AG25" s="332">
        <v>8939</v>
      </c>
      <c r="AH25" s="332">
        <v>22099</v>
      </c>
      <c r="AI25" s="335">
        <v>0</v>
      </c>
      <c r="AJ25" s="336">
        <f t="shared" si="12"/>
        <v>0</v>
      </c>
    </row>
    <row r="26" spans="1:36" s="337" customFormat="1" ht="26.25" customHeight="1">
      <c r="A26" s="330" t="s">
        <v>194</v>
      </c>
      <c r="B26" s="331">
        <f t="shared" si="2"/>
        <v>0</v>
      </c>
      <c r="C26" s="332">
        <v>0</v>
      </c>
      <c r="D26" s="332">
        <v>0</v>
      </c>
      <c r="E26" s="332">
        <f t="shared" si="3"/>
        <v>18415</v>
      </c>
      <c r="F26" s="332">
        <f t="shared" si="4"/>
        <v>0</v>
      </c>
      <c r="G26" s="332">
        <f t="shared" si="5"/>
        <v>0</v>
      </c>
      <c r="H26" s="332">
        <f t="shared" si="6"/>
        <v>0</v>
      </c>
      <c r="I26" s="332">
        <v>0</v>
      </c>
      <c r="J26" s="332">
        <v>0</v>
      </c>
      <c r="K26" s="333">
        <f t="shared" si="7"/>
        <v>0</v>
      </c>
      <c r="L26" s="332">
        <v>0</v>
      </c>
      <c r="M26" s="332">
        <v>0</v>
      </c>
      <c r="N26" s="332">
        <v>0</v>
      </c>
      <c r="O26" s="332">
        <v>0</v>
      </c>
      <c r="P26" s="333">
        <f t="shared" si="13"/>
        <v>0</v>
      </c>
      <c r="Q26" s="332">
        <v>0</v>
      </c>
      <c r="R26" s="332">
        <v>0</v>
      </c>
      <c r="S26" s="332">
        <v>0</v>
      </c>
      <c r="T26" s="332">
        <v>0</v>
      </c>
      <c r="U26" s="333">
        <f t="shared" si="9"/>
        <v>0</v>
      </c>
      <c r="V26" s="332">
        <v>0</v>
      </c>
      <c r="W26" s="332">
        <v>0</v>
      </c>
      <c r="X26" s="332">
        <v>0</v>
      </c>
      <c r="Y26" s="333">
        <f t="shared" si="10"/>
        <v>0</v>
      </c>
      <c r="Z26" s="332">
        <v>0</v>
      </c>
      <c r="AA26" s="332">
        <v>0</v>
      </c>
      <c r="AB26" s="332">
        <v>0</v>
      </c>
      <c r="AC26" s="334">
        <v>0</v>
      </c>
      <c r="AD26" s="332">
        <f t="shared" si="11"/>
        <v>18415</v>
      </c>
      <c r="AE26" s="332">
        <v>6564</v>
      </c>
      <c r="AF26" s="332">
        <v>4688</v>
      </c>
      <c r="AG26" s="332">
        <v>1521</v>
      </c>
      <c r="AH26" s="332">
        <v>5642</v>
      </c>
      <c r="AI26" s="335">
        <v>0</v>
      </c>
      <c r="AJ26" s="336">
        <f t="shared" si="12"/>
        <v>0</v>
      </c>
    </row>
    <row r="27" spans="1:36" s="337" customFormat="1" ht="26.25" customHeight="1">
      <c r="A27" s="339" t="s">
        <v>249</v>
      </c>
      <c r="B27" s="340">
        <f t="shared" si="2"/>
        <v>0</v>
      </c>
      <c r="C27" s="341">
        <v>0</v>
      </c>
      <c r="D27" s="341">
        <v>0</v>
      </c>
      <c r="E27" s="341">
        <f t="shared" si="3"/>
        <v>43286</v>
      </c>
      <c r="F27" s="341">
        <f t="shared" si="4"/>
        <v>0</v>
      </c>
      <c r="G27" s="341">
        <f t="shared" si="5"/>
        <v>0</v>
      </c>
      <c r="H27" s="341">
        <f t="shared" si="6"/>
        <v>0</v>
      </c>
      <c r="I27" s="341">
        <v>0</v>
      </c>
      <c r="J27" s="341">
        <v>0</v>
      </c>
      <c r="K27" s="342">
        <f t="shared" si="7"/>
        <v>0</v>
      </c>
      <c r="L27" s="341">
        <v>0</v>
      </c>
      <c r="M27" s="341">
        <v>0</v>
      </c>
      <c r="N27" s="341">
        <v>0</v>
      </c>
      <c r="O27" s="341">
        <v>0</v>
      </c>
      <c r="P27" s="342">
        <f t="shared" si="13"/>
        <v>0</v>
      </c>
      <c r="Q27" s="341">
        <v>0</v>
      </c>
      <c r="R27" s="341">
        <v>0</v>
      </c>
      <c r="S27" s="341">
        <v>0</v>
      </c>
      <c r="T27" s="341">
        <v>0</v>
      </c>
      <c r="U27" s="342">
        <f t="shared" si="9"/>
        <v>0</v>
      </c>
      <c r="V27" s="341">
        <v>0</v>
      </c>
      <c r="W27" s="341">
        <v>0</v>
      </c>
      <c r="X27" s="341">
        <v>0</v>
      </c>
      <c r="Y27" s="342">
        <f t="shared" si="10"/>
        <v>0</v>
      </c>
      <c r="Z27" s="341">
        <v>0</v>
      </c>
      <c r="AA27" s="341">
        <v>0</v>
      </c>
      <c r="AB27" s="341">
        <v>0</v>
      </c>
      <c r="AC27" s="343">
        <v>0</v>
      </c>
      <c r="AD27" s="341">
        <f t="shared" si="11"/>
        <v>43286</v>
      </c>
      <c r="AE27" s="341">
        <v>9351</v>
      </c>
      <c r="AF27" s="341">
        <v>6333</v>
      </c>
      <c r="AG27" s="341">
        <v>6965</v>
      </c>
      <c r="AH27" s="341">
        <v>20637</v>
      </c>
      <c r="AI27" s="344">
        <v>0</v>
      </c>
      <c r="AJ27" s="345">
        <f t="shared" si="12"/>
        <v>0</v>
      </c>
    </row>
    <row r="28" spans="1:36" s="347" customFormat="1" ht="26.25" customHeight="1">
      <c r="A28" s="346" t="s">
        <v>250</v>
      </c>
      <c r="AD28" s="348"/>
      <c r="AE28" s="348"/>
      <c r="AF28" s="520" t="s">
        <v>251</v>
      </c>
      <c r="AG28" s="520"/>
      <c r="AH28" s="520"/>
      <c r="AI28" s="520"/>
      <c r="AJ28" s="520"/>
    </row>
    <row r="29" spans="1:36" s="304" customFormat="1" ht="26.25" customHeight="1">
      <c r="A29" s="521" t="s">
        <v>252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2"/>
      <c r="O29" s="349"/>
      <c r="AD29" s="305"/>
      <c r="AE29" s="305"/>
      <c r="AF29" s="305"/>
      <c r="AG29" s="305"/>
      <c r="AH29" s="305"/>
      <c r="AI29" s="305"/>
      <c r="AJ29" s="305"/>
    </row>
    <row r="30" spans="1:36">
      <c r="B30" s="350"/>
      <c r="D30" s="351"/>
      <c r="F30" s="352"/>
      <c r="G30" s="352"/>
      <c r="H30" s="352"/>
      <c r="I30" s="352"/>
      <c r="J30" s="352"/>
    </row>
  </sheetData>
  <mergeCells count="30">
    <mergeCell ref="A2:F2"/>
    <mergeCell ref="A3:B3"/>
    <mergeCell ref="AF28:AJ28"/>
    <mergeCell ref="A29:N29"/>
    <mergeCell ref="AI5:AJ5"/>
    <mergeCell ref="G6:G7"/>
    <mergeCell ref="H6:J6"/>
    <mergeCell ref="K6:N6"/>
    <mergeCell ref="O6:O7"/>
    <mergeCell ref="AJ6:AJ7"/>
    <mergeCell ref="Y5:AB6"/>
    <mergeCell ref="AD5:AD7"/>
    <mergeCell ref="AE5:AE7"/>
    <mergeCell ref="AF5:AF7"/>
    <mergeCell ref="AG5:AG7"/>
    <mergeCell ref="AH5:AH7"/>
    <mergeCell ref="AH3:AJ3"/>
    <mergeCell ref="A4:A7"/>
    <mergeCell ref="B4:D4"/>
    <mergeCell ref="E4:E7"/>
    <mergeCell ref="F4:AB4"/>
    <mergeCell ref="AC4:AC7"/>
    <mergeCell ref="AD4:AJ4"/>
    <mergeCell ref="B5:B7"/>
    <mergeCell ref="F5:F7"/>
    <mergeCell ref="G5:O5"/>
    <mergeCell ref="P5:T6"/>
    <mergeCell ref="U5:X6"/>
    <mergeCell ref="C5:C7"/>
    <mergeCell ref="D5:D7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6"/>
  <sheetViews>
    <sheetView tabSelected="1" workbookViewId="0">
      <selection activeCell="L26" sqref="L26"/>
    </sheetView>
  </sheetViews>
  <sheetFormatPr defaultRowHeight="16.5"/>
  <cols>
    <col min="1" max="1" width="6.5" style="308" customWidth="1"/>
    <col min="2" max="2" width="8.375" style="308" customWidth="1"/>
    <col min="3" max="3" width="7" style="308" customWidth="1"/>
    <col min="4" max="4" width="6.5" style="308" bestFit="1" customWidth="1"/>
    <col min="5" max="6" width="5.75" style="308" customWidth="1"/>
    <col min="7" max="8" width="9.625" style="308" customWidth="1"/>
    <col min="9" max="9" width="9.5" style="308" customWidth="1"/>
    <col min="10" max="10" width="7.375" style="308" customWidth="1"/>
    <col min="11" max="11" width="14.875" style="308" customWidth="1"/>
    <col min="12" max="12" width="6.375" style="308" customWidth="1"/>
    <col min="13" max="13" width="9.75" style="308" customWidth="1"/>
    <col min="14" max="14" width="7.25" style="308" bestFit="1" customWidth="1"/>
    <col min="15" max="15" width="8.125" style="308" bestFit="1" customWidth="1"/>
    <col min="16" max="16" width="5.375" style="308" customWidth="1"/>
    <col min="17" max="17" width="7.875" style="308" customWidth="1"/>
    <col min="18" max="18" width="9.75" style="308" customWidth="1"/>
    <col min="19" max="19" width="8" style="308" customWidth="1"/>
    <col min="20" max="20" width="8.875" style="308" customWidth="1"/>
    <col min="21" max="21" width="8.125" style="308" customWidth="1"/>
    <col min="22" max="22" width="7.375" style="308" customWidth="1"/>
    <col min="23" max="23" width="9.375" style="308" customWidth="1"/>
    <col min="24" max="24" width="9" style="308"/>
    <col min="25" max="25" width="10" style="308" bestFit="1" customWidth="1"/>
    <col min="26" max="16384" width="9" style="308"/>
  </cols>
  <sheetData>
    <row r="1" spans="1:25" s="304" customFormat="1" ht="16.5" customHeight="1"/>
    <row r="2" spans="1:25" ht="23.25" customHeight="1">
      <c r="A2" s="518" t="s">
        <v>253</v>
      </c>
      <c r="B2" s="518"/>
      <c r="C2" s="518"/>
      <c r="D2" s="518"/>
      <c r="E2" s="518"/>
      <c r="F2" s="518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5" s="304" customFormat="1" ht="23.25" customHeight="1">
      <c r="A3" s="519" t="s">
        <v>254</v>
      </c>
      <c r="B3" s="519"/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53" t="s">
        <v>255</v>
      </c>
    </row>
    <row r="4" spans="1:25" ht="39.75" customHeight="1">
      <c r="A4" s="516" t="s">
        <v>256</v>
      </c>
      <c r="B4" s="517" t="s">
        <v>7</v>
      </c>
      <c r="C4" s="517" t="s">
        <v>257</v>
      </c>
      <c r="D4" s="517"/>
      <c r="E4" s="517"/>
      <c r="F4" s="517"/>
      <c r="G4" s="517" t="s">
        <v>258</v>
      </c>
      <c r="H4" s="525" t="s">
        <v>259</v>
      </c>
      <c r="I4" s="526"/>
      <c r="J4" s="527" t="s">
        <v>260</v>
      </c>
      <c r="K4" s="527"/>
      <c r="L4" s="527"/>
      <c r="M4" s="527"/>
      <c r="N4" s="517" t="s">
        <v>261</v>
      </c>
      <c r="O4" s="517"/>
      <c r="P4" s="517"/>
      <c r="Q4" s="517" t="s">
        <v>262</v>
      </c>
      <c r="R4" s="517"/>
      <c r="S4" s="517"/>
      <c r="T4" s="517"/>
      <c r="U4" s="517"/>
      <c r="V4" s="523" t="s">
        <v>263</v>
      </c>
      <c r="W4" s="523" t="s">
        <v>264</v>
      </c>
    </row>
    <row r="5" spans="1:25" ht="48">
      <c r="A5" s="516"/>
      <c r="B5" s="517"/>
      <c r="C5" s="314" t="s">
        <v>265</v>
      </c>
      <c r="D5" s="314" t="s">
        <v>242</v>
      </c>
      <c r="E5" s="314" t="s">
        <v>266</v>
      </c>
      <c r="F5" s="314" t="s">
        <v>267</v>
      </c>
      <c r="G5" s="517"/>
      <c r="H5" s="314" t="s">
        <v>268</v>
      </c>
      <c r="I5" s="354" t="s">
        <v>269</v>
      </c>
      <c r="J5" s="314" t="s">
        <v>265</v>
      </c>
      <c r="K5" s="354" t="s">
        <v>270</v>
      </c>
      <c r="L5" s="354" t="s">
        <v>271</v>
      </c>
      <c r="M5" s="354" t="s">
        <v>272</v>
      </c>
      <c r="N5" s="314" t="s">
        <v>265</v>
      </c>
      <c r="O5" s="314" t="s">
        <v>273</v>
      </c>
      <c r="P5" s="314" t="s">
        <v>274</v>
      </c>
      <c r="Q5" s="314" t="s">
        <v>265</v>
      </c>
      <c r="R5" s="314" t="s">
        <v>275</v>
      </c>
      <c r="S5" s="314" t="s">
        <v>276</v>
      </c>
      <c r="T5" s="314" t="s">
        <v>277</v>
      </c>
      <c r="U5" s="314" t="s">
        <v>278</v>
      </c>
      <c r="V5" s="524"/>
      <c r="W5" s="524"/>
    </row>
    <row r="6" spans="1:25" s="359" customFormat="1" ht="25.5" customHeight="1">
      <c r="A6" s="321">
        <v>2017</v>
      </c>
      <c r="B6" s="355">
        <v>5207</v>
      </c>
      <c r="C6" s="356">
        <v>138</v>
      </c>
      <c r="D6" s="356">
        <v>138</v>
      </c>
      <c r="E6" s="356">
        <v>0</v>
      </c>
      <c r="F6" s="356">
        <v>0</v>
      </c>
      <c r="G6" s="356">
        <v>0</v>
      </c>
      <c r="H6" s="356">
        <v>0</v>
      </c>
      <c r="I6" s="356">
        <v>0</v>
      </c>
      <c r="J6" s="356">
        <v>3</v>
      </c>
      <c r="K6" s="356">
        <v>3</v>
      </c>
      <c r="L6" s="356">
        <v>0</v>
      </c>
      <c r="M6" s="356">
        <v>0</v>
      </c>
      <c r="N6" s="356">
        <v>2506</v>
      </c>
      <c r="O6" s="356">
        <v>2506</v>
      </c>
      <c r="P6" s="356">
        <v>0</v>
      </c>
      <c r="Q6" s="356">
        <v>2560</v>
      </c>
      <c r="R6" s="356">
        <v>773</v>
      </c>
      <c r="S6" s="356">
        <v>76</v>
      </c>
      <c r="T6" s="356">
        <v>1711</v>
      </c>
      <c r="U6" s="356">
        <v>0</v>
      </c>
      <c r="V6" s="356">
        <v>0</v>
      </c>
      <c r="W6" s="357">
        <v>0</v>
      </c>
      <c r="X6" s="358"/>
      <c r="Y6" s="358"/>
    </row>
    <row r="7" spans="1:25" s="359" customFormat="1" ht="25.5" customHeight="1">
      <c r="A7" s="360">
        <v>2018</v>
      </c>
      <c r="B7" s="361">
        <v>5207</v>
      </c>
      <c r="C7" s="362">
        <v>138</v>
      </c>
      <c r="D7" s="362">
        <v>138</v>
      </c>
      <c r="E7" s="362">
        <v>0</v>
      </c>
      <c r="F7" s="362">
        <v>0</v>
      </c>
      <c r="G7" s="362">
        <v>0</v>
      </c>
      <c r="H7" s="362">
        <v>0</v>
      </c>
      <c r="I7" s="362">
        <v>0</v>
      </c>
      <c r="J7" s="362">
        <v>3</v>
      </c>
      <c r="K7" s="362">
        <v>3</v>
      </c>
      <c r="L7" s="362">
        <v>0</v>
      </c>
      <c r="M7" s="362">
        <v>0</v>
      </c>
      <c r="N7" s="362">
        <v>2506</v>
      </c>
      <c r="O7" s="362">
        <v>2506</v>
      </c>
      <c r="P7" s="362">
        <v>0</v>
      </c>
      <c r="Q7" s="362">
        <v>2560</v>
      </c>
      <c r="R7" s="362">
        <v>773</v>
      </c>
      <c r="S7" s="362">
        <v>76</v>
      </c>
      <c r="T7" s="362">
        <v>1711</v>
      </c>
      <c r="U7" s="362">
        <v>0</v>
      </c>
      <c r="V7" s="362">
        <v>0</v>
      </c>
      <c r="W7" s="363">
        <v>0</v>
      </c>
      <c r="X7" s="358"/>
      <c r="Y7" s="358"/>
    </row>
    <row r="8" spans="1:25" s="359" customFormat="1" ht="25.5" customHeight="1">
      <c r="A8" s="321">
        <v>2019</v>
      </c>
      <c r="B8" s="355">
        <v>5982</v>
      </c>
      <c r="C8" s="356">
        <v>138</v>
      </c>
      <c r="D8" s="356">
        <v>138</v>
      </c>
      <c r="E8" s="356">
        <v>0</v>
      </c>
      <c r="F8" s="356">
        <v>0</v>
      </c>
      <c r="G8" s="356">
        <v>0</v>
      </c>
      <c r="H8" s="356">
        <v>0</v>
      </c>
      <c r="I8" s="356">
        <v>198</v>
      </c>
      <c r="J8" s="356">
        <v>3</v>
      </c>
      <c r="K8" s="356">
        <v>3</v>
      </c>
      <c r="L8" s="356">
        <v>0</v>
      </c>
      <c r="M8" s="356">
        <v>0</v>
      </c>
      <c r="N8" s="356">
        <v>3039</v>
      </c>
      <c r="O8" s="356">
        <v>3039</v>
      </c>
      <c r="P8" s="356">
        <v>0</v>
      </c>
      <c r="Q8" s="356">
        <v>2604</v>
      </c>
      <c r="R8" s="356">
        <v>773</v>
      </c>
      <c r="S8" s="356">
        <v>120</v>
      </c>
      <c r="T8" s="356">
        <v>1711</v>
      </c>
      <c r="U8" s="356">
        <v>0</v>
      </c>
      <c r="V8" s="356">
        <v>0</v>
      </c>
      <c r="W8" s="357">
        <v>0</v>
      </c>
      <c r="X8" s="358"/>
      <c r="Y8" s="358"/>
    </row>
    <row r="9" spans="1:25" s="359" customFormat="1" ht="25.5" customHeight="1">
      <c r="A9" s="321">
        <v>2020</v>
      </c>
      <c r="B9" s="355">
        <v>5982</v>
      </c>
      <c r="C9" s="356">
        <v>138</v>
      </c>
      <c r="D9" s="356">
        <v>138</v>
      </c>
      <c r="E9" s="356">
        <v>0</v>
      </c>
      <c r="F9" s="356">
        <v>0</v>
      </c>
      <c r="G9" s="356">
        <v>0</v>
      </c>
      <c r="H9" s="356">
        <v>0</v>
      </c>
      <c r="I9" s="356">
        <v>198</v>
      </c>
      <c r="J9" s="356">
        <v>3</v>
      </c>
      <c r="K9" s="356">
        <v>3</v>
      </c>
      <c r="L9" s="356">
        <v>0</v>
      </c>
      <c r="M9" s="356">
        <v>0</v>
      </c>
      <c r="N9" s="356">
        <v>3039</v>
      </c>
      <c r="O9" s="356">
        <v>3039</v>
      </c>
      <c r="P9" s="356">
        <v>0</v>
      </c>
      <c r="Q9" s="356">
        <v>2604</v>
      </c>
      <c r="R9" s="356">
        <v>773</v>
      </c>
      <c r="S9" s="356">
        <v>120</v>
      </c>
      <c r="T9" s="356">
        <v>1711</v>
      </c>
      <c r="U9" s="356">
        <v>0</v>
      </c>
      <c r="V9" s="356">
        <v>0</v>
      </c>
      <c r="W9" s="357">
        <v>0</v>
      </c>
      <c r="X9" s="358"/>
      <c r="Y9" s="358"/>
    </row>
    <row r="10" spans="1:25" s="359" customFormat="1" ht="25.5" customHeight="1">
      <c r="A10" s="321">
        <v>2021</v>
      </c>
      <c r="B10" s="355">
        <v>5955</v>
      </c>
      <c r="C10" s="356">
        <v>138</v>
      </c>
      <c r="D10" s="356">
        <v>138</v>
      </c>
      <c r="E10" s="356">
        <v>0</v>
      </c>
      <c r="F10" s="356">
        <v>0</v>
      </c>
      <c r="G10" s="356">
        <v>0</v>
      </c>
      <c r="H10" s="356">
        <v>0</v>
      </c>
      <c r="I10" s="356">
        <v>198</v>
      </c>
      <c r="J10" s="356">
        <v>3</v>
      </c>
      <c r="K10" s="356">
        <v>3</v>
      </c>
      <c r="L10" s="356">
        <v>0</v>
      </c>
      <c r="M10" s="356">
        <v>0</v>
      </c>
      <c r="N10" s="356">
        <v>3012</v>
      </c>
      <c r="O10" s="356">
        <v>3012</v>
      </c>
      <c r="P10" s="356"/>
      <c r="Q10" s="356">
        <v>2604</v>
      </c>
      <c r="R10" s="356">
        <v>773</v>
      </c>
      <c r="S10" s="356">
        <v>120</v>
      </c>
      <c r="T10" s="356">
        <v>1711</v>
      </c>
      <c r="U10" s="356">
        <v>0</v>
      </c>
      <c r="V10" s="356">
        <v>0</v>
      </c>
      <c r="W10" s="357">
        <v>0</v>
      </c>
      <c r="X10" s="358"/>
      <c r="Y10" s="358"/>
    </row>
    <row r="11" spans="1:25" s="329" customFormat="1" ht="25.5" customHeight="1">
      <c r="A11" s="364">
        <v>2022</v>
      </c>
      <c r="B11" s="365">
        <f>SUM(Q11,G11,H11,I11,N11,J11,C11,V11,W11)</f>
        <v>5955</v>
      </c>
      <c r="C11" s="366">
        <v>138</v>
      </c>
      <c r="D11" s="366">
        <v>138</v>
      </c>
      <c r="E11" s="366">
        <v>0</v>
      </c>
      <c r="F11" s="366">
        <v>0</v>
      </c>
      <c r="G11" s="366">
        <v>0</v>
      </c>
      <c r="H11" s="366">
        <v>0</v>
      </c>
      <c r="I11" s="366">
        <v>198</v>
      </c>
      <c r="J11" s="366">
        <v>3</v>
      </c>
      <c r="K11" s="366">
        <v>3</v>
      </c>
      <c r="L11" s="366">
        <v>0</v>
      </c>
      <c r="M11" s="366">
        <v>0</v>
      </c>
      <c r="N11" s="366">
        <v>3012</v>
      </c>
      <c r="O11" s="366">
        <v>3012</v>
      </c>
      <c r="P11" s="366"/>
      <c r="Q11" s="366">
        <v>2604</v>
      </c>
      <c r="R11" s="366">
        <v>773</v>
      </c>
      <c r="S11" s="366">
        <v>120</v>
      </c>
      <c r="T11" s="366">
        <v>1711</v>
      </c>
      <c r="U11" s="366">
        <v>0</v>
      </c>
      <c r="V11" s="366">
        <v>0</v>
      </c>
      <c r="W11" s="367">
        <v>0</v>
      </c>
      <c r="X11" s="358"/>
      <c r="Y11" s="358"/>
    </row>
    <row r="12" spans="1:25" s="347" customFormat="1" ht="25.5" customHeight="1">
      <c r="A12" s="368" t="s">
        <v>279</v>
      </c>
      <c r="U12" s="369"/>
      <c r="V12" s="369"/>
      <c r="W12" s="370" t="s">
        <v>251</v>
      </c>
    </row>
    <row r="13" spans="1:25" s="304" customFormat="1" ht="25.5" customHeight="1">
      <c r="A13" s="347" t="s">
        <v>280</v>
      </c>
    </row>
    <row r="15" spans="1:25">
      <c r="B15" s="371"/>
    </row>
    <row r="16" spans="1:25">
      <c r="B16" s="371"/>
    </row>
  </sheetData>
  <mergeCells count="12">
    <mergeCell ref="W4:W5"/>
    <mergeCell ref="A2:F2"/>
    <mergeCell ref="A3:B3"/>
    <mergeCell ref="A4:A5"/>
    <mergeCell ref="B4:B5"/>
    <mergeCell ref="C4:F4"/>
    <mergeCell ref="G4:G5"/>
    <mergeCell ref="H4:I4"/>
    <mergeCell ref="J4:M4"/>
    <mergeCell ref="N4:P4"/>
    <mergeCell ref="Q4:U4"/>
    <mergeCell ref="V4:V5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7"/>
  <sheetViews>
    <sheetView workbookViewId="0">
      <selection activeCell="J20" sqref="J20"/>
    </sheetView>
  </sheetViews>
  <sheetFormatPr defaultRowHeight="16.5"/>
  <cols>
    <col min="1" max="1" width="6.5" style="308" customWidth="1"/>
    <col min="2" max="2" width="8" style="308" customWidth="1"/>
    <col min="3" max="3" width="8.125" style="308" bestFit="1" customWidth="1"/>
    <col min="4" max="4" width="8" style="308" customWidth="1"/>
    <col min="5" max="5" width="7.75" style="308" customWidth="1"/>
    <col min="6" max="6" width="8" style="308" customWidth="1"/>
    <col min="7" max="7" width="8.125" style="308" bestFit="1" customWidth="1"/>
    <col min="8" max="8" width="8" style="308" customWidth="1"/>
    <col min="9" max="9" width="5.5" style="308" customWidth="1"/>
    <col min="10" max="10" width="8" style="308" customWidth="1"/>
    <col min="11" max="11" width="9.875" style="308" bestFit="1" customWidth="1"/>
    <col min="12" max="12" width="8" style="308" customWidth="1"/>
    <col min="13" max="13" width="5.875" style="308" customWidth="1"/>
    <col min="14" max="14" width="8" style="308" customWidth="1"/>
    <col min="15" max="15" width="6.125" style="308" customWidth="1"/>
    <col min="16" max="16" width="8" style="308" customWidth="1"/>
    <col min="17" max="17" width="6.25" style="308" customWidth="1"/>
    <col min="18" max="18" width="8" style="308" customWidth="1"/>
    <col min="19" max="19" width="9.875" style="308" bestFit="1" customWidth="1"/>
    <col min="20" max="20" width="9.375" style="308" customWidth="1"/>
    <col min="21" max="21" width="5.5" style="308" bestFit="1" customWidth="1"/>
    <col min="22" max="22" width="8" style="308" customWidth="1"/>
    <col min="23" max="23" width="7.25" style="308" bestFit="1" customWidth="1"/>
    <col min="24" max="24" width="8" style="308" customWidth="1"/>
    <col min="25" max="25" width="8.125" style="308" bestFit="1" customWidth="1"/>
    <col min="26" max="26" width="8" style="308" customWidth="1"/>
    <col min="27" max="27" width="5.625" style="308" customWidth="1"/>
    <col min="28" max="29" width="6.75" style="308" customWidth="1"/>
    <col min="30" max="16384" width="9" style="308"/>
  </cols>
  <sheetData>
    <row r="1" spans="1:30" s="304" customFormat="1"/>
    <row r="2" spans="1:30" ht="23.25" customHeight="1">
      <c r="A2" s="518" t="s">
        <v>281</v>
      </c>
      <c r="B2" s="518"/>
      <c r="C2" s="518"/>
      <c r="D2" s="518"/>
      <c r="E2" s="372"/>
      <c r="F2" s="372"/>
      <c r="G2" s="372"/>
      <c r="H2" s="372"/>
      <c r="I2" s="372"/>
    </row>
    <row r="3" spans="1:30" s="304" customFormat="1" ht="23.25" customHeight="1">
      <c r="A3" s="519" t="s">
        <v>282</v>
      </c>
      <c r="B3" s="519"/>
      <c r="C3" s="310"/>
      <c r="D3" s="310"/>
      <c r="E3" s="310"/>
      <c r="F3" s="310"/>
      <c r="G3" s="310"/>
      <c r="H3" s="310"/>
      <c r="I3" s="310"/>
      <c r="V3" s="528"/>
      <c r="W3" s="528"/>
      <c r="X3" s="515" t="s">
        <v>283</v>
      </c>
      <c r="Y3" s="515"/>
      <c r="Z3" s="515"/>
      <c r="AA3" s="515"/>
    </row>
    <row r="4" spans="1:30" ht="33" customHeight="1">
      <c r="A4" s="529" t="s">
        <v>387</v>
      </c>
      <c r="B4" s="517" t="s">
        <v>284</v>
      </c>
      <c r="C4" s="517"/>
      <c r="D4" s="517"/>
      <c r="E4" s="517"/>
      <c r="F4" s="517"/>
      <c r="G4" s="517"/>
      <c r="H4" s="517"/>
      <c r="I4" s="517"/>
      <c r="J4" s="517" t="s">
        <v>285</v>
      </c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 t="s">
        <v>286</v>
      </c>
      <c r="AA4" s="517"/>
    </row>
    <row r="5" spans="1:30" ht="33.75" customHeight="1">
      <c r="A5" s="530"/>
      <c r="B5" s="517" t="s">
        <v>287</v>
      </c>
      <c r="C5" s="517"/>
      <c r="D5" s="517" t="s">
        <v>288</v>
      </c>
      <c r="E5" s="517"/>
      <c r="F5" s="517" t="s">
        <v>289</v>
      </c>
      <c r="G5" s="517"/>
      <c r="H5" s="517" t="s">
        <v>290</v>
      </c>
      <c r="I5" s="517"/>
      <c r="J5" s="517" t="s">
        <v>70</v>
      </c>
      <c r="K5" s="517"/>
      <c r="L5" s="517" t="s">
        <v>291</v>
      </c>
      <c r="M5" s="517"/>
      <c r="N5" s="517" t="s">
        <v>292</v>
      </c>
      <c r="O5" s="517"/>
      <c r="P5" s="517" t="s">
        <v>293</v>
      </c>
      <c r="Q5" s="517"/>
      <c r="R5" s="517" t="s">
        <v>294</v>
      </c>
      <c r="S5" s="517"/>
      <c r="T5" s="517" t="s">
        <v>295</v>
      </c>
      <c r="U5" s="517"/>
      <c r="V5" s="517" t="s">
        <v>296</v>
      </c>
      <c r="W5" s="517"/>
      <c r="X5" s="517" t="s">
        <v>297</v>
      </c>
      <c r="Y5" s="517"/>
      <c r="Z5" s="517"/>
      <c r="AA5" s="517"/>
    </row>
    <row r="6" spans="1:30" ht="31.5" customHeight="1">
      <c r="A6" s="531"/>
      <c r="B6" s="314" t="s">
        <v>298</v>
      </c>
      <c r="C6" s="314" t="s">
        <v>299</v>
      </c>
      <c r="D6" s="314" t="s">
        <v>300</v>
      </c>
      <c r="E6" s="314" t="s">
        <v>301</v>
      </c>
      <c r="F6" s="314" t="s">
        <v>298</v>
      </c>
      <c r="G6" s="314" t="s">
        <v>301</v>
      </c>
      <c r="H6" s="314" t="s">
        <v>302</v>
      </c>
      <c r="I6" s="314" t="s">
        <v>303</v>
      </c>
      <c r="J6" s="314" t="s">
        <v>304</v>
      </c>
      <c r="K6" s="314" t="s">
        <v>305</v>
      </c>
      <c r="L6" s="314" t="s">
        <v>300</v>
      </c>
      <c r="M6" s="314" t="s">
        <v>303</v>
      </c>
      <c r="N6" s="314" t="s">
        <v>298</v>
      </c>
      <c r="O6" s="314" t="s">
        <v>301</v>
      </c>
      <c r="P6" s="314" t="s">
        <v>300</v>
      </c>
      <c r="Q6" s="314" t="s">
        <v>303</v>
      </c>
      <c r="R6" s="314" t="s">
        <v>304</v>
      </c>
      <c r="S6" s="314" t="s">
        <v>301</v>
      </c>
      <c r="T6" s="314" t="s">
        <v>300</v>
      </c>
      <c r="U6" s="314" t="s">
        <v>301</v>
      </c>
      <c r="V6" s="314" t="s">
        <v>300</v>
      </c>
      <c r="W6" s="314" t="s">
        <v>301</v>
      </c>
      <c r="X6" s="314" t="s">
        <v>300</v>
      </c>
      <c r="Y6" s="314" t="s">
        <v>303</v>
      </c>
      <c r="Z6" s="314" t="s">
        <v>302</v>
      </c>
      <c r="AA6" s="314" t="s">
        <v>301</v>
      </c>
    </row>
    <row r="7" spans="1:30" ht="23.25" customHeight="1">
      <c r="A7" s="373">
        <v>2017</v>
      </c>
      <c r="B7" s="374">
        <v>3</v>
      </c>
      <c r="C7" s="375">
        <v>684.7</v>
      </c>
      <c r="D7" s="376">
        <v>2</v>
      </c>
      <c r="E7" s="377">
        <v>522.70000000000005</v>
      </c>
      <c r="F7" s="376">
        <v>1</v>
      </c>
      <c r="G7" s="375">
        <v>162</v>
      </c>
      <c r="H7" s="376">
        <v>0</v>
      </c>
      <c r="I7" s="375">
        <v>0</v>
      </c>
      <c r="J7" s="376">
        <v>9</v>
      </c>
      <c r="K7" s="375">
        <v>2477</v>
      </c>
      <c r="L7" s="376">
        <v>0</v>
      </c>
      <c r="M7" s="375">
        <v>0</v>
      </c>
      <c r="N7" s="376">
        <v>0</v>
      </c>
      <c r="O7" s="375">
        <v>0</v>
      </c>
      <c r="P7" s="376">
        <v>0</v>
      </c>
      <c r="Q7" s="375">
        <v>0</v>
      </c>
      <c r="R7" s="376">
        <v>4</v>
      </c>
      <c r="S7" s="375">
        <v>2231</v>
      </c>
      <c r="T7" s="376">
        <v>0</v>
      </c>
      <c r="U7" s="375">
        <v>0</v>
      </c>
      <c r="V7" s="376">
        <v>2</v>
      </c>
      <c r="W7" s="378">
        <v>71</v>
      </c>
      <c r="X7" s="376">
        <v>3</v>
      </c>
      <c r="Y7" s="375">
        <v>175</v>
      </c>
      <c r="Z7" s="374">
        <v>0</v>
      </c>
      <c r="AA7" s="379">
        <v>0</v>
      </c>
      <c r="AB7" s="371"/>
      <c r="AC7" s="371"/>
    </row>
    <row r="8" spans="1:30" ht="23.25" customHeight="1">
      <c r="A8" s="373">
        <v>2018</v>
      </c>
      <c r="B8" s="374">
        <v>3</v>
      </c>
      <c r="C8" s="375">
        <v>684.7</v>
      </c>
      <c r="D8" s="376">
        <v>2</v>
      </c>
      <c r="E8" s="377">
        <v>522.70000000000005</v>
      </c>
      <c r="F8" s="376">
        <v>1</v>
      </c>
      <c r="G8" s="375">
        <v>162</v>
      </c>
      <c r="H8" s="376">
        <v>0</v>
      </c>
      <c r="I8" s="375">
        <v>0</v>
      </c>
      <c r="J8" s="376">
        <v>9</v>
      </c>
      <c r="K8" s="375">
        <v>2477</v>
      </c>
      <c r="L8" s="376">
        <v>0</v>
      </c>
      <c r="M8" s="375">
        <v>0</v>
      </c>
      <c r="N8" s="376">
        <v>0</v>
      </c>
      <c r="O8" s="375">
        <v>0</v>
      </c>
      <c r="P8" s="376">
        <v>0</v>
      </c>
      <c r="Q8" s="375">
        <v>0</v>
      </c>
      <c r="R8" s="376">
        <v>4</v>
      </c>
      <c r="S8" s="375">
        <v>2231</v>
      </c>
      <c r="T8" s="376">
        <v>0</v>
      </c>
      <c r="U8" s="375">
        <v>0</v>
      </c>
      <c r="V8" s="376">
        <v>2</v>
      </c>
      <c r="W8" s="378">
        <v>71</v>
      </c>
      <c r="X8" s="376">
        <v>3</v>
      </c>
      <c r="Y8" s="375">
        <v>175</v>
      </c>
      <c r="Z8" s="374">
        <v>0</v>
      </c>
      <c r="AA8" s="379">
        <v>0</v>
      </c>
      <c r="AB8" s="371"/>
      <c r="AC8" s="371"/>
    </row>
    <row r="9" spans="1:30" ht="23.25" customHeight="1">
      <c r="A9" s="321">
        <v>2019</v>
      </c>
      <c r="B9" s="322">
        <v>3</v>
      </c>
      <c r="C9" s="380">
        <v>684.7</v>
      </c>
      <c r="D9" s="323">
        <v>2</v>
      </c>
      <c r="E9" s="380">
        <v>522.70000000000005</v>
      </c>
      <c r="F9" s="323">
        <v>1</v>
      </c>
      <c r="G9" s="380">
        <v>162</v>
      </c>
      <c r="H9" s="323">
        <v>0</v>
      </c>
      <c r="I9" s="380">
        <v>0</v>
      </c>
      <c r="J9" s="323">
        <v>9</v>
      </c>
      <c r="K9" s="380">
        <v>2353</v>
      </c>
      <c r="L9" s="323">
        <v>0</v>
      </c>
      <c r="M9" s="380">
        <v>0</v>
      </c>
      <c r="N9" s="323">
        <v>0</v>
      </c>
      <c r="O9" s="380">
        <v>0</v>
      </c>
      <c r="P9" s="323">
        <v>0</v>
      </c>
      <c r="Q9" s="380">
        <v>0</v>
      </c>
      <c r="R9" s="323">
        <v>4</v>
      </c>
      <c r="S9" s="380">
        <v>2108</v>
      </c>
      <c r="T9" s="381">
        <v>0</v>
      </c>
      <c r="U9" s="382">
        <v>0</v>
      </c>
      <c r="V9" s="381">
        <v>2</v>
      </c>
      <c r="W9" s="383">
        <v>70</v>
      </c>
      <c r="X9" s="381">
        <v>3</v>
      </c>
      <c r="Y9" s="382">
        <v>175</v>
      </c>
      <c r="Z9" s="384">
        <v>0</v>
      </c>
      <c r="AA9" s="385">
        <v>0</v>
      </c>
      <c r="AB9" s="386"/>
      <c r="AC9" s="371"/>
    </row>
    <row r="10" spans="1:30" ht="23.25" customHeight="1">
      <c r="A10" s="321">
        <v>2020</v>
      </c>
      <c r="B10" s="322">
        <v>3</v>
      </c>
      <c r="C10" s="380">
        <v>684.7</v>
      </c>
      <c r="D10" s="323">
        <v>2</v>
      </c>
      <c r="E10" s="380">
        <v>522.70000000000005</v>
      </c>
      <c r="F10" s="323">
        <v>1</v>
      </c>
      <c r="G10" s="380">
        <v>162</v>
      </c>
      <c r="H10" s="323">
        <v>0</v>
      </c>
      <c r="I10" s="380">
        <v>0</v>
      </c>
      <c r="J10" s="323">
        <v>12</v>
      </c>
      <c r="K10" s="380">
        <v>2636</v>
      </c>
      <c r="L10" s="323">
        <v>0</v>
      </c>
      <c r="M10" s="380">
        <v>0</v>
      </c>
      <c r="N10" s="323">
        <v>0</v>
      </c>
      <c r="O10" s="380">
        <v>0</v>
      </c>
      <c r="P10" s="323">
        <v>0</v>
      </c>
      <c r="Q10" s="380">
        <v>0</v>
      </c>
      <c r="R10" s="323">
        <v>5</v>
      </c>
      <c r="S10" s="380">
        <v>2271</v>
      </c>
      <c r="T10" s="381">
        <v>0</v>
      </c>
      <c r="U10" s="382">
        <v>0</v>
      </c>
      <c r="V10" s="381">
        <v>2</v>
      </c>
      <c r="W10" s="383">
        <v>70</v>
      </c>
      <c r="X10" s="381">
        <v>5</v>
      </c>
      <c r="Y10" s="382">
        <v>295</v>
      </c>
      <c r="Z10" s="384">
        <v>0</v>
      </c>
      <c r="AA10" s="385">
        <v>0</v>
      </c>
      <c r="AB10" s="386"/>
      <c r="AC10" s="371"/>
    </row>
    <row r="11" spans="1:30" ht="23.25" customHeight="1">
      <c r="A11" s="321">
        <v>2021</v>
      </c>
      <c r="B11" s="322">
        <v>3</v>
      </c>
      <c r="C11" s="380">
        <v>684.7</v>
      </c>
      <c r="D11" s="323">
        <v>2</v>
      </c>
      <c r="E11" s="380">
        <v>522.70000000000005</v>
      </c>
      <c r="F11" s="323">
        <v>1</v>
      </c>
      <c r="G11" s="380">
        <v>162</v>
      </c>
      <c r="H11" s="323">
        <v>0</v>
      </c>
      <c r="I11" s="380">
        <v>0</v>
      </c>
      <c r="J11" s="323">
        <v>13</v>
      </c>
      <c r="K11" s="380">
        <v>2781</v>
      </c>
      <c r="L11" s="323">
        <v>0</v>
      </c>
      <c r="M11" s="380">
        <v>0</v>
      </c>
      <c r="N11" s="323">
        <v>0</v>
      </c>
      <c r="O11" s="380">
        <v>0</v>
      </c>
      <c r="P11" s="323">
        <v>0</v>
      </c>
      <c r="Q11" s="380">
        <v>0</v>
      </c>
      <c r="R11" s="323">
        <v>6</v>
      </c>
      <c r="S11" s="380">
        <v>2416</v>
      </c>
      <c r="T11" s="381">
        <v>0</v>
      </c>
      <c r="U11" s="382">
        <v>0</v>
      </c>
      <c r="V11" s="381">
        <v>2</v>
      </c>
      <c r="W11" s="383">
        <v>70</v>
      </c>
      <c r="X11" s="381">
        <v>5</v>
      </c>
      <c r="Y11" s="382">
        <v>295</v>
      </c>
      <c r="Z11" s="384">
        <v>0</v>
      </c>
      <c r="AA11" s="385">
        <v>0</v>
      </c>
      <c r="AB11" s="386"/>
      <c r="AC11" s="371"/>
    </row>
    <row r="12" spans="1:30" s="395" customFormat="1" ht="23.25" customHeight="1">
      <c r="A12" s="364">
        <v>2022</v>
      </c>
      <c r="B12" s="387">
        <v>3</v>
      </c>
      <c r="C12" s="388">
        <v>684.7</v>
      </c>
      <c r="D12" s="389">
        <v>2</v>
      </c>
      <c r="E12" s="388">
        <v>522.70000000000005</v>
      </c>
      <c r="F12" s="389">
        <v>1</v>
      </c>
      <c r="G12" s="388">
        <v>162</v>
      </c>
      <c r="H12" s="389">
        <v>0</v>
      </c>
      <c r="I12" s="388">
        <v>0</v>
      </c>
      <c r="J12" s="389">
        <f>L12+N12+P12+R12+T12+V12+X12</f>
        <v>14</v>
      </c>
      <c r="K12" s="388">
        <f>M12+O12+Q12+S12+U12+W12+Y12</f>
        <v>2799.7</v>
      </c>
      <c r="L12" s="389">
        <v>0</v>
      </c>
      <c r="M12" s="388">
        <v>0</v>
      </c>
      <c r="N12" s="389">
        <v>0</v>
      </c>
      <c r="O12" s="388">
        <v>0</v>
      </c>
      <c r="P12" s="389">
        <v>0</v>
      </c>
      <c r="Q12" s="388">
        <v>0</v>
      </c>
      <c r="R12" s="389">
        <v>6</v>
      </c>
      <c r="S12" s="388">
        <v>2416</v>
      </c>
      <c r="T12" s="390">
        <v>0</v>
      </c>
      <c r="U12" s="391">
        <v>0</v>
      </c>
      <c r="V12" s="390">
        <v>2</v>
      </c>
      <c r="W12" s="392">
        <v>70</v>
      </c>
      <c r="X12" s="390">
        <v>6</v>
      </c>
      <c r="Y12" s="391">
        <v>313.7</v>
      </c>
      <c r="Z12" s="393">
        <v>0</v>
      </c>
      <c r="AA12" s="394">
        <v>0</v>
      </c>
      <c r="AB12" s="371"/>
      <c r="AC12" s="371"/>
      <c r="AD12" s="386"/>
    </row>
    <row r="13" spans="1:30" s="347" customFormat="1" ht="30.75" customHeight="1">
      <c r="A13" s="368" t="s">
        <v>306</v>
      </c>
      <c r="U13" s="369"/>
      <c r="V13" s="369"/>
      <c r="W13" s="369"/>
      <c r="X13" s="369"/>
      <c r="Y13" s="369"/>
      <c r="Z13" s="369"/>
      <c r="AA13" s="370" t="s">
        <v>307</v>
      </c>
    </row>
    <row r="14" spans="1:30" s="304" customFormat="1" ht="30.75" customHeight="1">
      <c r="A14" s="532" t="s">
        <v>308</v>
      </c>
      <c r="B14" s="532"/>
      <c r="C14" s="532"/>
      <c r="D14" s="532"/>
      <c r="E14" s="532"/>
      <c r="F14" s="532"/>
      <c r="G14" s="532"/>
      <c r="H14" s="532"/>
      <c r="I14" s="532"/>
      <c r="J14" s="532"/>
    </row>
    <row r="16" spans="1:30"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</row>
    <row r="17" spans="2:11">
      <c r="B17" s="371"/>
      <c r="C17" s="396"/>
      <c r="J17" s="371"/>
      <c r="K17" s="396"/>
    </row>
  </sheetData>
  <mergeCells count="21">
    <mergeCell ref="A14:J14"/>
    <mergeCell ref="F5:G5"/>
    <mergeCell ref="H5:I5"/>
    <mergeCell ref="J5:K5"/>
    <mergeCell ref="L5:M5"/>
    <mergeCell ref="A2:D2"/>
    <mergeCell ref="A3:B3"/>
    <mergeCell ref="V3:W3"/>
    <mergeCell ref="X3:AA3"/>
    <mergeCell ref="A4:A6"/>
    <mergeCell ref="B4:I4"/>
    <mergeCell ref="J4:Y4"/>
    <mergeCell ref="Z4:AA5"/>
    <mergeCell ref="B5:C5"/>
    <mergeCell ref="D5:E5"/>
    <mergeCell ref="R5:S5"/>
    <mergeCell ref="T5:U5"/>
    <mergeCell ref="V5:W5"/>
    <mergeCell ref="X5:Y5"/>
    <mergeCell ref="N5:O5"/>
    <mergeCell ref="P5:Q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1. 주택 현황 및 보급률</vt:lpstr>
      <vt:lpstr>2. 건축연도별 주택</vt:lpstr>
      <vt:lpstr>3. 건축허가(동수)</vt:lpstr>
      <vt:lpstr>4. 건축허가(면적)</vt:lpstr>
      <vt:lpstr>5. 토지거래 허가</vt:lpstr>
      <vt:lpstr>6. 토지거래 현황</vt:lpstr>
      <vt:lpstr>7. 용도지역</vt:lpstr>
      <vt:lpstr>8. 용도지구</vt:lpstr>
      <vt:lpstr>9. 공원</vt:lpstr>
      <vt:lpstr>10. 도로</vt:lpstr>
      <vt:lpstr>11. 교량</vt:lpstr>
      <vt:lpstr>12.건설장비</vt:lpstr>
      <vt:lpstr>13.지가변동률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2024-02-29T00:49:04Z</cp:lastPrinted>
  <dcterms:created xsi:type="dcterms:W3CDTF">2023-11-16T00:10:43Z</dcterms:created>
  <dcterms:modified xsi:type="dcterms:W3CDTF">2024-02-29T00:49:49Z</dcterms:modified>
</cp:coreProperties>
</file>