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63회 통계연보\"/>
    </mc:Choice>
  </mc:AlternateContent>
  <bookViews>
    <workbookView xWindow="0" yWindow="0" windowWidth="28800" windowHeight="12390"/>
  </bookViews>
  <sheets>
    <sheet name="1. 행정구역" sheetId="1" r:id="rId1"/>
    <sheet name="2. 토지지목별 현황" sheetId="2" r:id="rId2"/>
    <sheet name="3. 일기일수" sheetId="3" r:id="rId3"/>
    <sheet name="4. 강수량" sheetId="4" r:id="rId4"/>
    <sheet name="5. 유인도서별 인구 및 면적현황" sheetId="5" r:id="rId5"/>
  </sheets>
  <definedNames>
    <definedName name="_xlnm.Print_Titles" localSheetId="4">'5. 유인도서별 인구 및 면적현황'!$4:$6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5" l="1"/>
  <c r="G44" i="5"/>
  <c r="G45" i="5"/>
  <c r="G43" i="5"/>
  <c r="G40" i="5"/>
  <c r="G57" i="5" l="1"/>
  <c r="D57" i="5"/>
  <c r="G56" i="5"/>
  <c r="D56" i="5"/>
  <c r="G55" i="5"/>
  <c r="D55" i="5"/>
  <c r="G54" i="5"/>
  <c r="D54" i="5"/>
  <c r="G53" i="5"/>
  <c r="D53" i="5"/>
  <c r="G52" i="5"/>
  <c r="D52" i="5"/>
  <c r="G51" i="5"/>
  <c r="D51" i="5"/>
  <c r="G50" i="5"/>
  <c r="D50" i="5"/>
  <c r="G49" i="5"/>
  <c r="D49" i="5"/>
  <c r="G48" i="5"/>
  <c r="D48" i="5"/>
  <c r="G47" i="5"/>
  <c r="D47" i="5"/>
  <c r="B24" i="2" l="1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D27" i="1" l="1"/>
  <c r="D15" i="1"/>
  <c r="D16" i="1"/>
  <c r="D17" i="1"/>
  <c r="D18" i="1"/>
  <c r="D19" i="1"/>
  <c r="D20" i="1"/>
  <c r="D21" i="1"/>
  <c r="D22" i="1"/>
  <c r="D23" i="1"/>
  <c r="D24" i="1"/>
  <c r="D25" i="1"/>
  <c r="D26" i="1"/>
  <c r="D14" i="1"/>
  <c r="E7" i="5" l="1"/>
  <c r="F7" i="5"/>
  <c r="C7" i="5" l="1"/>
  <c r="G8" i="5" l="1"/>
  <c r="D88" i="5" l="1"/>
  <c r="G14" i="5" l="1"/>
  <c r="G13" i="5"/>
  <c r="G12" i="5"/>
  <c r="G11" i="5"/>
  <c r="G10" i="5"/>
  <c r="G9" i="5"/>
  <c r="K7" i="5"/>
  <c r="J7" i="5"/>
  <c r="I7" i="5"/>
  <c r="H7" i="5"/>
  <c r="T7" i="5"/>
  <c r="K23" i="5"/>
  <c r="J23" i="5"/>
  <c r="I23" i="5"/>
  <c r="H23" i="5"/>
  <c r="I37" i="5" l="1"/>
  <c r="J37" i="5"/>
  <c r="K37" i="5"/>
  <c r="H37" i="5"/>
  <c r="G7" i="5" l="1"/>
  <c r="D16" i="5" l="1"/>
  <c r="G94" i="5" l="1"/>
  <c r="D94" i="5"/>
  <c r="G93" i="5"/>
  <c r="D93" i="5"/>
  <c r="G92" i="5"/>
  <c r="D92" i="5"/>
  <c r="G91" i="5"/>
  <c r="D91" i="5"/>
  <c r="K90" i="5"/>
  <c r="J90" i="5"/>
  <c r="I90" i="5"/>
  <c r="H90" i="5"/>
  <c r="F90" i="5"/>
  <c r="E90" i="5"/>
  <c r="C90" i="5"/>
  <c r="G89" i="5"/>
  <c r="D89" i="5"/>
  <c r="D87" i="5" s="1"/>
  <c r="G88" i="5"/>
  <c r="K87" i="5"/>
  <c r="J87" i="5"/>
  <c r="I87" i="5"/>
  <c r="H87" i="5"/>
  <c r="F87" i="5"/>
  <c r="E87" i="5"/>
  <c r="C87" i="5"/>
  <c r="G86" i="5"/>
  <c r="D86" i="5"/>
  <c r="G85" i="5"/>
  <c r="D85" i="5"/>
  <c r="G84" i="5"/>
  <c r="D84" i="5"/>
  <c r="G83" i="5"/>
  <c r="D83" i="5"/>
  <c r="G82" i="5"/>
  <c r="D82" i="5"/>
  <c r="G81" i="5"/>
  <c r="D81" i="5"/>
  <c r="G80" i="5"/>
  <c r="D80" i="5"/>
  <c r="K79" i="5"/>
  <c r="J79" i="5"/>
  <c r="I79" i="5"/>
  <c r="H79" i="5"/>
  <c r="F79" i="5"/>
  <c r="E79" i="5"/>
  <c r="C79" i="5"/>
  <c r="G78" i="5"/>
  <c r="D78" i="5"/>
  <c r="G77" i="5"/>
  <c r="D77" i="5"/>
  <c r="G76" i="5"/>
  <c r="D76" i="5"/>
  <c r="G75" i="5"/>
  <c r="D75" i="5"/>
  <c r="G74" i="5"/>
  <c r="D74" i="5"/>
  <c r="K73" i="5"/>
  <c r="J73" i="5"/>
  <c r="I73" i="5"/>
  <c r="H73" i="5"/>
  <c r="F73" i="5"/>
  <c r="E73" i="5"/>
  <c r="C73" i="5"/>
  <c r="G72" i="5"/>
  <c r="D72" i="5"/>
  <c r="G71" i="5"/>
  <c r="D71" i="5"/>
  <c r="G70" i="5"/>
  <c r="D70" i="5"/>
  <c r="G69" i="5"/>
  <c r="D69" i="5"/>
  <c r="K68" i="5"/>
  <c r="J68" i="5"/>
  <c r="I68" i="5"/>
  <c r="H68" i="5"/>
  <c r="F68" i="5"/>
  <c r="E68" i="5"/>
  <c r="C68" i="5"/>
  <c r="G67" i="5"/>
  <c r="D67" i="5"/>
  <c r="G66" i="5"/>
  <c r="D66" i="5"/>
  <c r="G65" i="5"/>
  <c r="D65" i="5"/>
  <c r="G64" i="5"/>
  <c r="D64" i="5"/>
  <c r="G63" i="5"/>
  <c r="D63" i="5"/>
  <c r="G62" i="5"/>
  <c r="D62" i="5"/>
  <c r="G61" i="5"/>
  <c r="D61" i="5"/>
  <c r="G60" i="5"/>
  <c r="D60" i="5"/>
  <c r="G59" i="5"/>
  <c r="D59" i="5"/>
  <c r="K58" i="5"/>
  <c r="J58" i="5"/>
  <c r="I58" i="5"/>
  <c r="H58" i="5"/>
  <c r="F58" i="5"/>
  <c r="E58" i="5"/>
  <c r="C58" i="5"/>
  <c r="K46" i="5"/>
  <c r="J46" i="5"/>
  <c r="I46" i="5"/>
  <c r="H46" i="5"/>
  <c r="F46" i="5"/>
  <c r="E46" i="5"/>
  <c r="C46" i="5"/>
  <c r="D45" i="5"/>
  <c r="D44" i="5"/>
  <c r="D43" i="5"/>
  <c r="D42" i="5"/>
  <c r="K41" i="5"/>
  <c r="J41" i="5"/>
  <c r="I41" i="5"/>
  <c r="H41" i="5"/>
  <c r="F41" i="5"/>
  <c r="E41" i="5"/>
  <c r="C41" i="5"/>
  <c r="D40" i="5"/>
  <c r="G39" i="5"/>
  <c r="D39" i="5"/>
  <c r="G38" i="5"/>
  <c r="D38" i="5"/>
  <c r="F37" i="5"/>
  <c r="E37" i="5"/>
  <c r="C37" i="5"/>
  <c r="G36" i="5"/>
  <c r="D36" i="5"/>
  <c r="D35" i="5" s="1"/>
  <c r="K35" i="5"/>
  <c r="J35" i="5"/>
  <c r="I35" i="5"/>
  <c r="H35" i="5"/>
  <c r="F35" i="5"/>
  <c r="E35" i="5"/>
  <c r="C35" i="5"/>
  <c r="G34" i="5"/>
  <c r="D34" i="5"/>
  <c r="G33" i="5"/>
  <c r="D33" i="5"/>
  <c r="G32" i="5"/>
  <c r="D32" i="5"/>
  <c r="G31" i="5"/>
  <c r="D31" i="5"/>
  <c r="K30" i="5"/>
  <c r="J30" i="5"/>
  <c r="I30" i="5"/>
  <c r="H30" i="5"/>
  <c r="F30" i="5"/>
  <c r="E30" i="5"/>
  <c r="C30" i="5"/>
  <c r="G29" i="5"/>
  <c r="D29" i="5"/>
  <c r="G28" i="5"/>
  <c r="D28" i="5"/>
  <c r="G27" i="5"/>
  <c r="D27" i="5"/>
  <c r="G26" i="5"/>
  <c r="D26" i="5"/>
  <c r="G25" i="5"/>
  <c r="D25" i="5"/>
  <c r="G24" i="5"/>
  <c r="D24" i="5"/>
  <c r="F23" i="5"/>
  <c r="E23" i="5"/>
  <c r="C23" i="5"/>
  <c r="G22" i="5"/>
  <c r="D22" i="5"/>
  <c r="G21" i="5"/>
  <c r="D21" i="5"/>
  <c r="G20" i="5"/>
  <c r="D20" i="5"/>
  <c r="G19" i="5"/>
  <c r="D19" i="5"/>
  <c r="G18" i="5"/>
  <c r="D18" i="5"/>
  <c r="G17" i="5"/>
  <c r="D17" i="5"/>
  <c r="G16" i="5"/>
  <c r="K15" i="5"/>
  <c r="J15" i="5"/>
  <c r="I15" i="5"/>
  <c r="H15" i="5"/>
  <c r="F15" i="5"/>
  <c r="E15" i="5"/>
  <c r="C15" i="5"/>
  <c r="D14" i="5"/>
  <c r="D13" i="5"/>
  <c r="D12" i="5"/>
  <c r="D11" i="5"/>
  <c r="D10" i="5"/>
  <c r="D9" i="5"/>
  <c r="D8" i="5"/>
  <c r="D90" i="5" l="1"/>
  <c r="D7" i="5"/>
  <c r="D15" i="5"/>
  <c r="G46" i="5"/>
  <c r="G37" i="5"/>
  <c r="G58" i="5"/>
  <c r="D58" i="5"/>
  <c r="D41" i="5"/>
  <c r="G87" i="5"/>
  <c r="G41" i="5"/>
  <c r="G15" i="5"/>
  <c r="G30" i="5"/>
  <c r="D37" i="5"/>
  <c r="G79" i="5"/>
  <c r="D79" i="5"/>
  <c r="G68" i="5"/>
  <c r="D68" i="5"/>
  <c r="I6" i="5"/>
  <c r="D23" i="5"/>
  <c r="J6" i="5"/>
  <c r="G23" i="5"/>
  <c r="D46" i="5"/>
  <c r="D73" i="5"/>
  <c r="K6" i="5"/>
  <c r="G35" i="5"/>
  <c r="H6" i="5"/>
  <c r="C6" i="5"/>
  <c r="D30" i="5"/>
  <c r="G73" i="5"/>
  <c r="G90" i="5"/>
  <c r="F6" i="5"/>
  <c r="E6" i="5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 l="1"/>
  <c r="G6" i="5"/>
  <c r="D6" i="5"/>
  <c r="J10" i="3"/>
  <c r="I10" i="3"/>
  <c r="H10" i="3"/>
  <c r="G10" i="3"/>
  <c r="F10" i="3"/>
  <c r="E10" i="3"/>
  <c r="D10" i="3"/>
  <c r="C10" i="3"/>
  <c r="B10" i="3"/>
  <c r="B10" i="2" l="1"/>
  <c r="AD10" i="2"/>
  <c r="AC10" i="2"/>
  <c r="AA10" i="2"/>
  <c r="Z10" i="2"/>
  <c r="Y10" i="2"/>
  <c r="X10" i="2"/>
  <c r="W10" i="2"/>
  <c r="V10" i="2"/>
  <c r="U10" i="2"/>
  <c r="T10" i="2"/>
  <c r="S10" i="2"/>
  <c r="R10" i="2"/>
  <c r="P10" i="2"/>
  <c r="O10" i="2"/>
  <c r="N10" i="2"/>
  <c r="M10" i="2"/>
  <c r="L10" i="2"/>
  <c r="K10" i="2"/>
  <c r="J10" i="2"/>
  <c r="I10" i="2"/>
  <c r="G10" i="2"/>
  <c r="F10" i="2"/>
  <c r="E10" i="2"/>
  <c r="D10" i="2"/>
  <c r="C10" i="2"/>
  <c r="O13" i="1" l="1"/>
  <c r="N13" i="1"/>
  <c r="M13" i="1"/>
  <c r="K13" i="1"/>
  <c r="J13" i="1"/>
  <c r="I13" i="1"/>
  <c r="H13" i="1"/>
  <c r="G13" i="1"/>
  <c r="F13" i="1"/>
  <c r="E13" i="1"/>
  <c r="D13" i="1"/>
  <c r="B13" i="1"/>
  <c r="C25" i="1" s="1"/>
  <c r="C14" i="1" l="1"/>
  <c r="C16" i="1"/>
  <c r="C21" i="1"/>
  <c r="C15" i="1"/>
  <c r="C22" i="1"/>
  <c r="C23" i="1"/>
  <c r="C17" i="1"/>
  <c r="C24" i="1"/>
  <c r="C18" i="1"/>
  <c r="C26" i="1"/>
  <c r="C20" i="1"/>
  <c r="C27" i="1"/>
  <c r="C19" i="1"/>
  <c r="C13" i="1" l="1"/>
</calcChain>
</file>

<file path=xl/sharedStrings.xml><?xml version="1.0" encoding="utf-8"?>
<sst xmlns="http://schemas.openxmlformats.org/spreadsheetml/2006/main" count="379" uniqueCount="248">
  <si>
    <t>Ⅱ. 토지 및 기후   Land and Climate</t>
    <phoneticPr fontId="4" type="noConversion"/>
  </si>
  <si>
    <t>1. 행정구역 Administrative Districts of Local Governments</t>
    <phoneticPr fontId="4" type="noConversion"/>
  </si>
  <si>
    <t>(단위 : 개)</t>
    <phoneticPr fontId="9" type="noConversion"/>
  </si>
  <si>
    <t>Unit : each</t>
    <phoneticPr fontId="9" type="noConversion"/>
  </si>
  <si>
    <t>면적(㎢)
Area</t>
    <phoneticPr fontId="4" type="noConversion"/>
  </si>
  <si>
    <t>구성비(%)
Composition</t>
    <phoneticPr fontId="4" type="noConversion"/>
  </si>
  <si>
    <t>읍면동 Eup·Myeon·Dong</t>
    <phoneticPr fontId="4" type="noConversion"/>
  </si>
  <si>
    <t>통·리 Tong &amp; Ri</t>
    <phoneticPr fontId="4" type="noConversion"/>
  </si>
  <si>
    <t>출장소 Branch Office</t>
    <phoneticPr fontId="4" type="noConversion"/>
  </si>
  <si>
    <t>소계
Sub-total</t>
    <phoneticPr fontId="9" type="noConversion"/>
  </si>
  <si>
    <t>읍
Eup</t>
    <phoneticPr fontId="4" type="noConversion"/>
  </si>
  <si>
    <t>면
Myeon</t>
    <phoneticPr fontId="4" type="noConversion"/>
  </si>
  <si>
    <t>동 Dong</t>
    <phoneticPr fontId="4" type="noConversion"/>
  </si>
  <si>
    <t>통
Tong</t>
    <phoneticPr fontId="4" type="noConversion"/>
  </si>
  <si>
    <t>리 Ri</t>
    <phoneticPr fontId="4" type="noConversion"/>
  </si>
  <si>
    <t>시·도
Metropolitan City · Province</t>
    <phoneticPr fontId="4" type="noConversion"/>
  </si>
  <si>
    <t>시·군·구
City·County·District</t>
    <phoneticPr fontId="4" type="noConversion"/>
  </si>
  <si>
    <t>읍·면
Eup·Myeon</t>
    <phoneticPr fontId="4" type="noConversion"/>
  </si>
  <si>
    <t>행정
Administration</t>
    <phoneticPr fontId="4" type="noConversion"/>
  </si>
  <si>
    <t>법정
Legal</t>
    <phoneticPr fontId="4" type="noConversion"/>
  </si>
  <si>
    <t>행정
Administrative</t>
    <phoneticPr fontId="4" type="noConversion"/>
  </si>
  <si>
    <t>지  도</t>
  </si>
  <si>
    <t>압  해</t>
    <phoneticPr fontId="4" type="noConversion"/>
  </si>
  <si>
    <t>증  도</t>
  </si>
  <si>
    <t>임  자</t>
  </si>
  <si>
    <t>자  은</t>
  </si>
  <si>
    <t>비  금</t>
  </si>
  <si>
    <t>도  초</t>
  </si>
  <si>
    <t>흑  산</t>
  </si>
  <si>
    <t>하  의</t>
  </si>
  <si>
    <t>신  의</t>
  </si>
  <si>
    <t>장  산</t>
  </si>
  <si>
    <t>안  좌</t>
  </si>
  <si>
    <t>팔  금</t>
  </si>
  <si>
    <t>암  태</t>
  </si>
  <si>
    <t>자료 : 고향사랑지원과</t>
    <phoneticPr fontId="4" type="noConversion"/>
  </si>
  <si>
    <t>Source : Aadministration Support Division</t>
    <phoneticPr fontId="9" type="noConversion"/>
  </si>
  <si>
    <t>2. 토지지목별 현황 Area by Land Category</t>
    <phoneticPr fontId="4" type="noConversion"/>
  </si>
  <si>
    <t xml:space="preserve">          (단위 : ㎡)</t>
    <phoneticPr fontId="4" type="noConversion"/>
  </si>
  <si>
    <t xml:space="preserve"> </t>
    <phoneticPr fontId="4" type="noConversion"/>
  </si>
  <si>
    <t xml:space="preserve">          Unit : ㎡</t>
    <phoneticPr fontId="4" type="noConversion"/>
  </si>
  <si>
    <t xml:space="preserve">        구분
연도별
읍면별</t>
    <phoneticPr fontId="4" type="noConversion"/>
  </si>
  <si>
    <t>계
Total</t>
    <phoneticPr fontId="4" type="noConversion"/>
  </si>
  <si>
    <t>전
Dry-paddy-field</t>
    <phoneticPr fontId="4" type="noConversion"/>
  </si>
  <si>
    <t>답
Paddy-field</t>
    <phoneticPr fontId="4" type="noConversion"/>
  </si>
  <si>
    <t>과수원
Orchard</t>
    <phoneticPr fontId="4" type="noConversion"/>
  </si>
  <si>
    <t>목장용지
Pasture</t>
    <phoneticPr fontId="4" type="noConversion"/>
  </si>
  <si>
    <t>임야
Forestry</t>
    <phoneticPr fontId="4" type="noConversion"/>
  </si>
  <si>
    <t>광천지</t>
    <phoneticPr fontId="9" type="noConversion"/>
  </si>
  <si>
    <t>염전
Saltern</t>
    <phoneticPr fontId="4" type="noConversion"/>
  </si>
  <si>
    <t>대지
Building site</t>
    <phoneticPr fontId="4" type="noConversion"/>
  </si>
  <si>
    <t>공장용지
Factory site</t>
    <phoneticPr fontId="4" type="noConversion"/>
  </si>
  <si>
    <t>학교용지
School site</t>
    <phoneticPr fontId="4" type="noConversion"/>
  </si>
  <si>
    <t>주차장
Parking lot</t>
    <phoneticPr fontId="4" type="noConversion"/>
  </si>
  <si>
    <t>주유소용지
Gas station site</t>
    <phoneticPr fontId="4" type="noConversion"/>
  </si>
  <si>
    <t>창고용지
Warehouse site</t>
    <phoneticPr fontId="4" type="noConversion"/>
  </si>
  <si>
    <t>도로
Road</t>
    <phoneticPr fontId="4" type="noConversion"/>
  </si>
  <si>
    <t>철도용지
Railroad site</t>
  </si>
  <si>
    <t>하천
Rivers</t>
    <phoneticPr fontId="4" type="noConversion"/>
  </si>
  <si>
    <t>제방
Bank</t>
    <phoneticPr fontId="4" type="noConversion"/>
  </si>
  <si>
    <t>구거
Ditch</t>
    <phoneticPr fontId="4" type="noConversion"/>
  </si>
  <si>
    <t>유지
Marsh</t>
    <phoneticPr fontId="4" type="noConversion"/>
  </si>
  <si>
    <t>양어장
Fish farm</t>
    <phoneticPr fontId="4" type="noConversion"/>
  </si>
  <si>
    <t>수도용지
Water supply site</t>
    <phoneticPr fontId="4" type="noConversion"/>
  </si>
  <si>
    <t>공원
Park</t>
    <phoneticPr fontId="4" type="noConversion"/>
  </si>
  <si>
    <t>체육용지
Gymnastics site</t>
    <phoneticPr fontId="4" type="noConversion"/>
  </si>
  <si>
    <t>유원지
Recrecation site</t>
    <phoneticPr fontId="4" type="noConversion"/>
  </si>
  <si>
    <t>종교용지
Religion site</t>
    <phoneticPr fontId="4" type="noConversion"/>
  </si>
  <si>
    <t>사적지
History site</t>
    <phoneticPr fontId="4" type="noConversion"/>
  </si>
  <si>
    <t>묘지
Burial</t>
    <phoneticPr fontId="4" type="noConversion"/>
  </si>
  <si>
    <t>잡종지
Miscellaneous area</t>
    <phoneticPr fontId="4" type="noConversion"/>
  </si>
  <si>
    <t>106,981,809,4</t>
    <phoneticPr fontId="9" type="noConversion"/>
  </si>
  <si>
    <t>압 해</t>
    <phoneticPr fontId="4" type="noConversion"/>
  </si>
  <si>
    <t>자료 : 민원봉사과</t>
    <phoneticPr fontId="4" type="noConversion"/>
  </si>
  <si>
    <t>Source : General Civil Affair Division</t>
    <phoneticPr fontId="9" type="noConversion"/>
  </si>
  <si>
    <t>3. 일기일수  Number Of Days For Weather Conditions</t>
    <phoneticPr fontId="4" type="noConversion"/>
  </si>
  <si>
    <t>(단위 : 일)</t>
    <phoneticPr fontId="9" type="noConversion"/>
  </si>
  <si>
    <t xml:space="preserve"> </t>
  </si>
  <si>
    <t>Unit : day</t>
    <phoneticPr fontId="9" type="noConversion"/>
  </si>
  <si>
    <t xml:space="preserve">               구분
연도별
읍면별</t>
    <phoneticPr fontId="18" type="noConversion"/>
  </si>
  <si>
    <t>맑음    Clear</t>
    <phoneticPr fontId="4" type="noConversion"/>
  </si>
  <si>
    <t>흐림   Cloudy</t>
    <phoneticPr fontId="4" type="noConversion"/>
  </si>
  <si>
    <t>강수     Rain</t>
    <phoneticPr fontId="4" type="noConversion"/>
  </si>
  <si>
    <t>서리    Frost</t>
    <phoneticPr fontId="4" type="noConversion"/>
  </si>
  <si>
    <t>안개      Fog</t>
    <phoneticPr fontId="4" type="noConversion"/>
  </si>
  <si>
    <t>눈       Snow</t>
    <phoneticPr fontId="4" type="noConversion"/>
  </si>
  <si>
    <t>뇌전 Thunderstorm</t>
    <phoneticPr fontId="4" type="noConversion"/>
  </si>
  <si>
    <t>폭풍     Gale</t>
    <phoneticPr fontId="4" type="noConversion"/>
  </si>
  <si>
    <t>황사   Yellow sand</t>
    <phoneticPr fontId="4" type="noConversion"/>
  </si>
  <si>
    <t>1월</t>
    <phoneticPr fontId="4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</si>
  <si>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</si>
  <si>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</si>
  <si>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</si>
  <si>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</si>
  <si>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</si>
  <si>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</si>
  <si>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</si>
  <si>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</si>
  <si>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</si>
  <si>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</si>
  <si>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</si>
  <si>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자료 : 목포기상대</t>
    <phoneticPr fontId="4" type="noConversion"/>
  </si>
  <si>
    <t>Source : Mokpo Meteorological Observatory</t>
    <phoneticPr fontId="9" type="noConversion"/>
  </si>
  <si>
    <t>4. 강 수 량  Precipitation</t>
    <phoneticPr fontId="4" type="noConversion"/>
  </si>
  <si>
    <t>(단위 : ㎜)</t>
    <phoneticPr fontId="4" type="noConversion"/>
  </si>
  <si>
    <t>Unit : ㎜</t>
    <phoneticPr fontId="4" type="noConversion"/>
  </si>
  <si>
    <t xml:space="preserve">                구분
연도별
읍면별</t>
    <phoneticPr fontId="9" type="noConversion"/>
  </si>
  <si>
    <t>계
Total</t>
    <phoneticPr fontId="4" type="noConversion"/>
  </si>
  <si>
    <t>1월
January</t>
    <phoneticPr fontId="4" type="noConversion"/>
  </si>
  <si>
    <t>2월
February</t>
    <phoneticPr fontId="4" type="noConversion"/>
  </si>
  <si>
    <t>3월
March</t>
    <phoneticPr fontId="9" type="noConversion"/>
  </si>
  <si>
    <t>4월
April</t>
    <phoneticPr fontId="9" type="noConversion"/>
  </si>
  <si>
    <t>5월
May</t>
    <phoneticPr fontId="9" type="noConversion"/>
  </si>
  <si>
    <t>6월
June</t>
    <phoneticPr fontId="9" type="noConversion"/>
  </si>
  <si>
    <t>7월
July</t>
    <phoneticPr fontId="9" type="noConversion"/>
  </si>
  <si>
    <t>8월
August</t>
    <phoneticPr fontId="9" type="noConversion"/>
  </si>
  <si>
    <t>9월
September</t>
    <phoneticPr fontId="9" type="noConversion"/>
  </si>
  <si>
    <t>10월
October</t>
    <phoneticPr fontId="9" type="noConversion"/>
  </si>
  <si>
    <t>11월
November</t>
    <phoneticPr fontId="9" type="noConversion"/>
  </si>
  <si>
    <t>12월
December</t>
    <phoneticPr fontId="9" type="noConversion"/>
  </si>
  <si>
    <t>압  해</t>
  </si>
  <si>
    <t>자료 : 안전건설과</t>
    <phoneticPr fontId="4" type="noConversion"/>
  </si>
  <si>
    <t>Source : Construction Risk Management Division</t>
    <phoneticPr fontId="9" type="noConversion"/>
  </si>
  <si>
    <t>5. 유인도서별 인구 및 면적현황  Each Inhabited Islands Population and Area</t>
    <phoneticPr fontId="4" type="noConversion"/>
  </si>
  <si>
    <t xml:space="preserve">       구분
읍면별</t>
    <phoneticPr fontId="4" type="noConversion"/>
  </si>
  <si>
    <t xml:space="preserve">도서명
Islands </t>
    <phoneticPr fontId="4" type="noConversion"/>
  </si>
  <si>
    <t>세대수
House holds</t>
    <phoneticPr fontId="4" type="noConversion"/>
  </si>
  <si>
    <t>인  구  수(명) Population</t>
    <phoneticPr fontId="4" type="noConversion"/>
  </si>
  <si>
    <t>면      적 (㎢) Area</t>
    <phoneticPr fontId="4" type="noConversion"/>
  </si>
  <si>
    <t>계
Total</t>
    <phoneticPr fontId="4" type="noConversion"/>
  </si>
  <si>
    <t>남
Male</t>
    <phoneticPr fontId="4" type="noConversion"/>
  </si>
  <si>
    <t>여
Female</t>
    <phoneticPr fontId="4" type="noConversion"/>
  </si>
  <si>
    <t>계
Total</t>
    <phoneticPr fontId="4" type="noConversion"/>
  </si>
  <si>
    <t>전
Dry-paddy-field</t>
    <phoneticPr fontId="4" type="noConversion"/>
  </si>
  <si>
    <t>답
Paddy-field</t>
    <phoneticPr fontId="4" type="noConversion"/>
  </si>
  <si>
    <t>임 야
Forestry</t>
    <phoneticPr fontId="4" type="noConversion"/>
  </si>
  <si>
    <t>기 타
Others</t>
    <phoneticPr fontId="4" type="noConversion"/>
  </si>
  <si>
    <t>합     계</t>
    <phoneticPr fontId="4" type="noConversion"/>
  </si>
  <si>
    <t>지도읍</t>
    <phoneticPr fontId="4" type="noConversion"/>
  </si>
  <si>
    <t>지   도</t>
  </si>
  <si>
    <t xml:space="preserve"> </t>
    <phoneticPr fontId="4" type="noConversion"/>
  </si>
  <si>
    <t>어의도</t>
  </si>
  <si>
    <t>대포작도</t>
  </si>
  <si>
    <t>소포작도</t>
  </si>
  <si>
    <t>사옥도</t>
  </si>
  <si>
    <t>선   도</t>
  </si>
  <si>
    <t>압해읍</t>
    <phoneticPr fontId="4" type="noConversion"/>
  </si>
  <si>
    <t>7개소</t>
    <phoneticPr fontId="4" type="noConversion"/>
  </si>
  <si>
    <t>압해도</t>
  </si>
  <si>
    <t>가란도</t>
  </si>
  <si>
    <t>고이도</t>
  </si>
  <si>
    <t>매화도</t>
  </si>
  <si>
    <t>마산도</t>
  </si>
  <si>
    <t>황마도</t>
  </si>
  <si>
    <t>증도면</t>
    <phoneticPr fontId="4" type="noConversion"/>
  </si>
  <si>
    <t>7개소</t>
    <phoneticPr fontId="4" type="noConversion"/>
  </si>
  <si>
    <t>증   도</t>
  </si>
  <si>
    <t>화   도</t>
  </si>
  <si>
    <t>병풍도</t>
  </si>
  <si>
    <t>대기점도</t>
  </si>
  <si>
    <t>소기점도</t>
  </si>
  <si>
    <t>소악도</t>
  </si>
  <si>
    <t>임자도</t>
    <phoneticPr fontId="4" type="noConversion"/>
  </si>
  <si>
    <t>4개소</t>
    <phoneticPr fontId="4" type="noConversion"/>
  </si>
  <si>
    <t>임자도</t>
  </si>
  <si>
    <t>수   도</t>
  </si>
  <si>
    <t>재원도</t>
  </si>
  <si>
    <t>부남도</t>
  </si>
  <si>
    <t>자은면</t>
    <phoneticPr fontId="4" type="noConversion"/>
  </si>
  <si>
    <t>1개소</t>
    <phoneticPr fontId="4" type="noConversion"/>
  </si>
  <si>
    <t>자은도</t>
  </si>
  <si>
    <t>비금면</t>
    <phoneticPr fontId="4" type="noConversion"/>
  </si>
  <si>
    <t>비금도</t>
  </si>
  <si>
    <t>수치도</t>
  </si>
  <si>
    <t>상수치도</t>
  </si>
  <si>
    <t>도초면</t>
    <phoneticPr fontId="4" type="noConversion"/>
  </si>
  <si>
    <t>도초도</t>
  </si>
  <si>
    <t>우이도</t>
  </si>
  <si>
    <t>동소우이도</t>
  </si>
  <si>
    <t>서소우이도</t>
  </si>
  <si>
    <t>흑산면</t>
    <phoneticPr fontId="4" type="noConversion"/>
  </si>
  <si>
    <t>11개소</t>
    <phoneticPr fontId="4" type="noConversion"/>
  </si>
  <si>
    <t>영산도</t>
  </si>
  <si>
    <t>다물도</t>
  </si>
  <si>
    <t>대둔도</t>
  </si>
  <si>
    <t>홍   도</t>
  </si>
  <si>
    <t>상태도</t>
  </si>
  <si>
    <t>중태도</t>
  </si>
  <si>
    <t>하태도</t>
  </si>
  <si>
    <t>가거도</t>
  </si>
  <si>
    <t>만재도</t>
  </si>
  <si>
    <t>하의면</t>
    <phoneticPr fontId="4" type="noConversion"/>
  </si>
  <si>
    <t>9개소</t>
    <phoneticPr fontId="4" type="noConversion"/>
  </si>
  <si>
    <t>하의도</t>
  </si>
  <si>
    <t>개   도</t>
  </si>
  <si>
    <t>장병도</t>
  </si>
  <si>
    <t>문병도</t>
  </si>
  <si>
    <t>능산도</t>
  </si>
  <si>
    <t>장재도</t>
  </si>
  <si>
    <t>대야도</t>
  </si>
  <si>
    <t>신   도</t>
  </si>
  <si>
    <t>옥   도</t>
  </si>
  <si>
    <t>신의면</t>
    <phoneticPr fontId="4" type="noConversion"/>
  </si>
  <si>
    <t>기   도</t>
  </si>
  <si>
    <t>평사도</t>
  </si>
  <si>
    <t>고사도</t>
  </si>
  <si>
    <t>장산면</t>
    <phoneticPr fontId="4" type="noConversion"/>
  </si>
  <si>
    <t>5개소</t>
    <phoneticPr fontId="4" type="noConversion"/>
  </si>
  <si>
    <t>장산도</t>
  </si>
  <si>
    <t>백야도</t>
  </si>
  <si>
    <t>막금도</t>
  </si>
  <si>
    <t>마진도</t>
  </si>
  <si>
    <t>율   도</t>
  </si>
  <si>
    <t>안좌면</t>
    <phoneticPr fontId="4" type="noConversion"/>
  </si>
  <si>
    <t>안좌도</t>
  </si>
  <si>
    <t>자라도</t>
  </si>
  <si>
    <t>부소도</t>
  </si>
  <si>
    <t>박지도</t>
  </si>
  <si>
    <t>반월도</t>
  </si>
  <si>
    <t>사치도</t>
  </si>
  <si>
    <t>요력도</t>
  </si>
  <si>
    <t>팔금면</t>
    <phoneticPr fontId="4" type="noConversion"/>
  </si>
  <si>
    <t>2개소</t>
    <phoneticPr fontId="4" type="noConversion"/>
  </si>
  <si>
    <t>팔금도</t>
  </si>
  <si>
    <t>매   도</t>
  </si>
  <si>
    <t>암태면</t>
    <phoneticPr fontId="4" type="noConversion"/>
  </si>
  <si>
    <t>암태도</t>
  </si>
  <si>
    <t>추포도</t>
  </si>
  <si>
    <t>당사도</t>
  </si>
  <si>
    <t>초란도</t>
  </si>
  <si>
    <t>Source : Department of Island Development Promotion</t>
    <phoneticPr fontId="4" type="noConversion"/>
  </si>
  <si>
    <t>주: 읍면란의 (  )도서수, 인구수 : 2022년말 현재</t>
    <phoneticPr fontId="4" type="noConversion"/>
  </si>
  <si>
    <t>.</t>
    <phoneticPr fontId="4" type="noConversion"/>
  </si>
  <si>
    <t>6개소</t>
    <phoneticPr fontId="4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</si>
  <si>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</si>
  <si>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</si>
  <si>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</si>
  <si>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</si>
  <si>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</si>
  <si>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송도</t>
    <phoneticPr fontId="3" type="noConversion"/>
  </si>
  <si>
    <t>효지도</t>
    <phoneticPr fontId="3" type="noConversion"/>
  </si>
  <si>
    <t>흑산도</t>
    <phoneticPr fontId="3" type="noConversion"/>
  </si>
  <si>
    <t>장도</t>
    <phoneticPr fontId="3" type="noConversion"/>
  </si>
  <si>
    <t>신의도</t>
    <phoneticPr fontId="3" type="noConversion"/>
  </si>
  <si>
    <t>자료 : 읍·면, 섬발전진흥과</t>
    <phoneticPr fontId="4" type="noConversion"/>
  </si>
  <si>
    <t>7개소</t>
    <phoneticPr fontId="4" type="noConversion"/>
  </si>
  <si>
    <t>3개소</t>
    <phoneticPr fontId="4" type="noConversion"/>
  </si>
  <si>
    <t xml:space="preserve">       구분
 연도별
읍면별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</si>
</sst>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76" formatCode="_-* #,##0.00_-;\-* #,##0.00_-;_-* &quot;-&quot;_-;_-@_-"/>
    <numFmt numFmtId="177" formatCode="_-* #,##0.0_-;\-* #,##0.0_-;_-* &quot;-&quot;_-;_-@_-"/>
    <numFmt numFmtId="178" formatCode="_-* #,##0.0_-;\-* #,##0.0_-;_-* &quot;-&quot;?_-;_-@_-"/>
    <numFmt numFmtId="179" formatCode="0_);[Red]\(0\)"/>
    <numFmt numFmtId="180" formatCode="_-* #,##0.0_-;\-* #,##0.0_-;_-* &quot;-&quot;??_-;_-@_-"/>
    <numFmt numFmtId="181" formatCode="0.0"/>
  </numFmts>
  <fonts count="2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name val="굴림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12"/>
      <name val="굴림"/>
      <family val="3"/>
      <charset val="129"/>
    </font>
    <font>
      <sz val="9"/>
      <name val="굴림"/>
      <family val="3"/>
      <charset val="129"/>
    </font>
    <font>
      <sz val="8"/>
      <name val="맑은 고딕"/>
      <family val="3"/>
      <charset val="129"/>
      <scheme val="minor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sz val="10"/>
      <color theme="1"/>
      <name val="굴림"/>
      <family val="3"/>
      <charset val="129"/>
    </font>
    <font>
      <sz val="11"/>
      <name val="돋움"/>
      <family val="3"/>
      <charset val="129"/>
    </font>
    <font>
      <sz val="8"/>
      <name val="굴림"/>
      <family val="3"/>
      <charset val="129"/>
    </font>
    <font>
      <b/>
      <sz val="11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8"/>
      <name val="맑은 고딕"/>
      <family val="3"/>
      <charset val="129"/>
    </font>
    <font>
      <sz val="10"/>
      <color indexed="8"/>
      <name val="굴림"/>
      <family val="3"/>
      <charset val="129"/>
    </font>
    <font>
      <b/>
      <sz val="10"/>
      <color theme="1"/>
      <name val="굴림"/>
      <family val="3"/>
      <charset val="129"/>
    </font>
    <font>
      <sz val="10"/>
      <color rgb="FF000000"/>
      <name val="굴림"/>
      <family val="3"/>
      <charset val="129"/>
    </font>
    <font>
      <sz val="9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name val="굴림체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indexed="64"/>
      </bottom>
      <diagonal/>
    </border>
    <border>
      <left style="hair">
        <color theme="1"/>
      </left>
      <right style="thin">
        <color indexed="64"/>
      </right>
      <top style="hair">
        <color theme="1"/>
      </top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0" borderId="0"/>
    <xf numFmtId="41" fontId="1" fillId="0" borderId="0" applyFont="0" applyFill="0" applyBorder="0" applyAlignment="0" applyProtection="0">
      <alignment vertical="center"/>
    </xf>
    <xf numFmtId="0" fontId="17" fillId="0" borderId="0"/>
    <xf numFmtId="0" fontId="13" fillId="0" borderId="0">
      <alignment vertical="center"/>
    </xf>
    <xf numFmtId="41" fontId="13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6" fillId="0" borderId="0">
      <alignment vertical="center"/>
    </xf>
    <xf numFmtId="0" fontId="1" fillId="0" borderId="0">
      <alignment vertical="center"/>
    </xf>
  </cellStyleXfs>
  <cellXfs count="219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10" fillId="2" borderId="7" xfId="1" applyFont="1" applyFill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/>
    </xf>
    <xf numFmtId="176" fontId="10" fillId="0" borderId="18" xfId="2" applyNumberFormat="1" applyFont="1" applyBorder="1" applyAlignment="1">
      <alignment horizontal="center" vertical="center"/>
    </xf>
    <xf numFmtId="41" fontId="10" fillId="0" borderId="19" xfId="2" applyNumberFormat="1" applyFont="1" applyBorder="1" applyAlignment="1">
      <alignment horizontal="center" vertical="center"/>
    </xf>
    <xf numFmtId="176" fontId="10" fillId="0" borderId="19" xfId="2" applyNumberFormat="1" applyFont="1" applyBorder="1" applyAlignment="1">
      <alignment horizontal="right" vertical="center"/>
    </xf>
    <xf numFmtId="176" fontId="10" fillId="0" borderId="19" xfId="2" applyNumberFormat="1" applyFont="1" applyBorder="1" applyAlignment="1">
      <alignment horizontal="center" vertical="center"/>
    </xf>
    <xf numFmtId="41" fontId="10" fillId="0" borderId="20" xfId="2" applyNumberFormat="1" applyFont="1" applyBorder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176" fontId="10" fillId="0" borderId="18" xfId="2" applyNumberFormat="1" applyFont="1" applyFill="1" applyBorder="1" applyAlignment="1">
      <alignment horizontal="center" vertical="center"/>
    </xf>
    <xf numFmtId="41" fontId="10" fillId="0" borderId="19" xfId="2" applyNumberFormat="1" applyFont="1" applyFill="1" applyBorder="1" applyAlignment="1">
      <alignment horizontal="center" vertical="center"/>
    </xf>
    <xf numFmtId="41" fontId="10" fillId="0" borderId="20" xfId="2" applyNumberFormat="1" applyFont="1" applyFill="1" applyBorder="1" applyAlignment="1">
      <alignment horizontal="center" vertical="center"/>
    </xf>
    <xf numFmtId="0" fontId="11" fillId="3" borderId="12" xfId="1" applyFont="1" applyFill="1" applyBorder="1" applyAlignment="1">
      <alignment horizontal="center" vertical="center"/>
    </xf>
    <xf numFmtId="176" fontId="11" fillId="3" borderId="18" xfId="2" applyNumberFormat="1" applyFont="1" applyFill="1" applyBorder="1" applyAlignment="1">
      <alignment horizontal="center" vertical="center"/>
    </xf>
    <xf numFmtId="41" fontId="11" fillId="3" borderId="19" xfId="2" applyNumberFormat="1" applyFont="1" applyFill="1" applyBorder="1" applyAlignment="1">
      <alignment horizontal="center" vertical="center"/>
    </xf>
    <xf numFmtId="41" fontId="11" fillId="3" borderId="20" xfId="2" applyNumberFormat="1" applyFont="1" applyFill="1" applyBorder="1" applyAlignment="1">
      <alignment horizontal="center" vertical="center"/>
    </xf>
    <xf numFmtId="176" fontId="10" fillId="4" borderId="18" xfId="2" applyNumberFormat="1" applyFont="1" applyFill="1" applyBorder="1" applyAlignment="1">
      <alignment horizontal="center" vertical="center"/>
    </xf>
    <xf numFmtId="176" fontId="12" fillId="4" borderId="19" xfId="2" applyNumberFormat="1" applyFont="1" applyFill="1" applyBorder="1" applyAlignment="1">
      <alignment horizontal="center" vertical="center"/>
    </xf>
    <xf numFmtId="41" fontId="12" fillId="4" borderId="19" xfId="2" applyNumberFormat="1" applyFont="1" applyFill="1" applyBorder="1" applyAlignment="1">
      <alignment horizontal="center" vertical="center"/>
    </xf>
    <xf numFmtId="41" fontId="10" fillId="4" borderId="19" xfId="3" applyFont="1" applyFill="1" applyBorder="1" applyAlignment="1">
      <alignment horizontal="center" vertical="center"/>
    </xf>
    <xf numFmtId="41" fontId="10" fillId="4" borderId="19" xfId="3" applyNumberFormat="1" applyFont="1" applyFill="1" applyBorder="1" applyAlignment="1">
      <alignment horizontal="center" vertical="center"/>
    </xf>
    <xf numFmtId="41" fontId="10" fillId="4" borderId="20" xfId="3" applyFont="1" applyFill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176" fontId="10" fillId="4" borderId="21" xfId="2" applyNumberFormat="1" applyFont="1" applyFill="1" applyBorder="1" applyAlignment="1">
      <alignment horizontal="center" vertical="center"/>
    </xf>
    <xf numFmtId="176" fontId="12" fillId="4" borderId="22" xfId="2" applyNumberFormat="1" applyFont="1" applyFill="1" applyBorder="1" applyAlignment="1">
      <alignment horizontal="center" vertical="center"/>
    </xf>
    <xf numFmtId="41" fontId="12" fillId="4" borderId="22" xfId="2" applyNumberFormat="1" applyFont="1" applyFill="1" applyBorder="1" applyAlignment="1">
      <alignment horizontal="center" vertical="center"/>
    </xf>
    <xf numFmtId="41" fontId="10" fillId="4" borderId="22" xfId="3" applyFont="1" applyFill="1" applyBorder="1" applyAlignment="1">
      <alignment horizontal="center" vertical="center"/>
    </xf>
    <xf numFmtId="41" fontId="10" fillId="4" borderId="22" xfId="3" applyNumberFormat="1" applyFont="1" applyFill="1" applyBorder="1" applyAlignment="1">
      <alignment horizontal="center" vertical="center"/>
    </xf>
    <xf numFmtId="41" fontId="10" fillId="4" borderId="23" xfId="3" applyFont="1" applyFill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14" fillId="2" borderId="24" xfId="1" applyFont="1" applyFill="1" applyBorder="1" applyAlignment="1">
      <alignment horizontal="left" vertical="center" wrapText="1"/>
    </xf>
    <xf numFmtId="177" fontId="10" fillId="0" borderId="18" xfId="4" applyNumberFormat="1" applyFont="1" applyBorder="1" applyAlignment="1">
      <alignment horizontal="center" vertical="center"/>
    </xf>
    <xf numFmtId="177" fontId="10" fillId="0" borderId="25" xfId="4" applyNumberFormat="1" applyFont="1" applyBorder="1" applyAlignment="1">
      <alignment horizontal="right" vertical="center"/>
    </xf>
    <xf numFmtId="177" fontId="10" fillId="0" borderId="25" xfId="4" applyNumberFormat="1" applyFont="1" applyBorder="1" applyAlignment="1">
      <alignment horizontal="center" vertical="center"/>
    </xf>
    <xf numFmtId="178" fontId="10" fillId="0" borderId="25" xfId="4" applyNumberFormat="1" applyFont="1" applyBorder="1" applyAlignment="1">
      <alignment horizontal="right" vertical="center"/>
    </xf>
    <xf numFmtId="177" fontId="10" fillId="0" borderId="26" xfId="4" applyNumberFormat="1" applyFont="1" applyBorder="1" applyAlignment="1">
      <alignment horizontal="center" vertical="center"/>
    </xf>
    <xf numFmtId="177" fontId="15" fillId="0" borderId="0" xfId="1" applyNumberFormat="1" applyFont="1" applyAlignment="1">
      <alignment horizontal="center" vertical="center"/>
    </xf>
    <xf numFmtId="177" fontId="10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177" fontId="10" fillId="0" borderId="18" xfId="1" applyNumberFormat="1" applyFont="1" applyFill="1" applyBorder="1" applyAlignment="1">
      <alignment horizontal="center" vertical="center"/>
    </xf>
    <xf numFmtId="177" fontId="10" fillId="0" borderId="25" xfId="1" applyNumberFormat="1" applyFont="1" applyFill="1" applyBorder="1" applyAlignment="1">
      <alignment horizontal="center" vertical="center"/>
    </xf>
    <xf numFmtId="178" fontId="10" fillId="0" borderId="25" xfId="1" applyNumberFormat="1" applyFont="1" applyFill="1" applyBorder="1" applyAlignment="1">
      <alignment horizontal="center" vertical="center"/>
    </xf>
    <xf numFmtId="177" fontId="10" fillId="0" borderId="26" xfId="1" applyNumberFormat="1" applyFont="1" applyFill="1" applyBorder="1" applyAlignment="1">
      <alignment horizontal="center" vertical="center"/>
    </xf>
    <xf numFmtId="177" fontId="11" fillId="3" borderId="18" xfId="1" applyNumberFormat="1" applyFont="1" applyFill="1" applyBorder="1" applyAlignment="1">
      <alignment horizontal="center" vertical="center"/>
    </xf>
    <xf numFmtId="177" fontId="11" fillId="3" borderId="25" xfId="1" applyNumberFormat="1" applyFont="1" applyFill="1" applyBorder="1" applyAlignment="1">
      <alignment horizontal="center" vertical="center"/>
    </xf>
    <xf numFmtId="178" fontId="11" fillId="3" borderId="25" xfId="1" applyNumberFormat="1" applyFont="1" applyFill="1" applyBorder="1" applyAlignment="1">
      <alignment horizontal="center" vertical="center"/>
    </xf>
    <xf numFmtId="177" fontId="11" fillId="3" borderId="26" xfId="1" applyNumberFormat="1" applyFont="1" applyFill="1" applyBorder="1" applyAlignment="1">
      <alignment horizontal="center" vertical="center"/>
    </xf>
    <xf numFmtId="177" fontId="5" fillId="0" borderId="0" xfId="1" applyNumberFormat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78" fontId="10" fillId="4" borderId="28" xfId="5" applyNumberFormat="1" applyFont="1" applyFill="1" applyBorder="1" applyAlignment="1">
      <alignment horizontal="center" vertical="center"/>
    </xf>
    <xf numFmtId="179" fontId="17" fillId="0" borderId="0" xfId="8" applyNumberFormat="1"/>
    <xf numFmtId="179" fontId="8" fillId="0" borderId="5" xfId="8" applyNumberFormat="1" applyFont="1" applyBorder="1" applyAlignment="1">
      <alignment horizontal="right"/>
    </xf>
    <xf numFmtId="178" fontId="5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10" fillId="2" borderId="24" xfId="1" applyFont="1" applyFill="1" applyBorder="1" applyAlignment="1">
      <alignment horizontal="left" vertical="center" wrapText="1"/>
    </xf>
    <xf numFmtId="41" fontId="19" fillId="0" borderId="18" xfId="9" applyNumberFormat="1" applyFont="1" applyBorder="1" applyAlignment="1">
      <alignment vertical="center"/>
    </xf>
    <xf numFmtId="41" fontId="12" fillId="0" borderId="18" xfId="2" applyFont="1" applyFill="1" applyBorder="1" applyAlignment="1">
      <alignment horizontal="center" vertical="center"/>
    </xf>
    <xf numFmtId="41" fontId="10" fillId="0" borderId="18" xfId="2" applyFont="1" applyFill="1" applyBorder="1" applyAlignment="1">
      <alignment horizontal="center" vertical="center"/>
    </xf>
    <xf numFmtId="41" fontId="10" fillId="0" borderId="20" xfId="2" applyFont="1" applyFill="1" applyBorder="1" applyAlignment="1">
      <alignment horizontal="center" vertical="center"/>
    </xf>
    <xf numFmtId="41" fontId="5" fillId="0" borderId="0" xfId="1" applyNumberFormat="1" applyFont="1" applyAlignment="1">
      <alignment horizontal="center" vertical="center"/>
    </xf>
    <xf numFmtId="41" fontId="12" fillId="0" borderId="20" xfId="2" applyFont="1" applyFill="1" applyBorder="1" applyAlignment="1">
      <alignment horizontal="center" vertical="center"/>
    </xf>
    <xf numFmtId="41" fontId="20" fillId="3" borderId="18" xfId="2" applyFont="1" applyFill="1" applyBorder="1" applyAlignment="1">
      <alignment horizontal="center" vertical="center"/>
    </xf>
    <xf numFmtId="41" fontId="20" fillId="3" borderId="20" xfId="2" applyFont="1" applyFill="1" applyBorder="1" applyAlignment="1">
      <alignment horizontal="center" vertical="center"/>
    </xf>
    <xf numFmtId="41" fontId="19" fillId="4" borderId="29" xfId="9" applyNumberFormat="1" applyFont="1" applyFill="1" applyBorder="1" applyAlignment="1">
      <alignment vertical="center"/>
    </xf>
    <xf numFmtId="41" fontId="19" fillId="4" borderId="19" xfId="9" applyNumberFormat="1" applyFont="1" applyFill="1" applyBorder="1" applyAlignment="1">
      <alignment vertical="center"/>
    </xf>
    <xf numFmtId="41" fontId="19" fillId="4" borderId="30" xfId="9" applyNumberFormat="1" applyFont="1" applyFill="1" applyBorder="1" applyAlignment="1">
      <alignment vertical="center"/>
    </xf>
    <xf numFmtId="0" fontId="10" fillId="0" borderId="16" xfId="1" applyFont="1" applyFill="1" applyBorder="1" applyAlignment="1">
      <alignment horizontal="center" vertical="center"/>
    </xf>
    <xf numFmtId="41" fontId="19" fillId="4" borderId="28" xfId="9" applyNumberFormat="1" applyFont="1" applyFill="1" applyBorder="1" applyAlignment="1">
      <alignment vertical="center"/>
    </xf>
    <xf numFmtId="41" fontId="19" fillId="4" borderId="22" xfId="9" applyNumberFormat="1" applyFont="1" applyFill="1" applyBorder="1" applyAlignment="1">
      <alignment vertical="center"/>
    </xf>
    <xf numFmtId="41" fontId="19" fillId="4" borderId="31" xfId="9" applyNumberFormat="1" applyFont="1" applyFill="1" applyBorder="1" applyAlignment="1">
      <alignment vertical="center"/>
    </xf>
    <xf numFmtId="0" fontId="8" fillId="0" borderId="5" xfId="1" applyFont="1" applyBorder="1" applyAlignment="1">
      <alignment vertical="center"/>
    </xf>
    <xf numFmtId="0" fontId="8" fillId="0" borderId="5" xfId="1" applyFont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right" vertical="center"/>
    </xf>
    <xf numFmtId="180" fontId="10" fillId="0" borderId="18" xfId="1" applyNumberFormat="1" applyFont="1" applyFill="1" applyBorder="1" applyAlignment="1">
      <alignment horizontal="center" vertical="center"/>
    </xf>
    <xf numFmtId="180" fontId="10" fillId="0" borderId="25" xfId="1" applyNumberFormat="1" applyFont="1" applyFill="1" applyBorder="1" applyAlignment="1">
      <alignment horizontal="center" vertical="center"/>
    </xf>
    <xf numFmtId="180" fontId="10" fillId="0" borderId="26" xfId="1" applyNumberFormat="1" applyFont="1" applyFill="1" applyBorder="1" applyAlignment="1">
      <alignment horizontal="center" vertical="center"/>
    </xf>
    <xf numFmtId="0" fontId="11" fillId="5" borderId="12" xfId="1" applyFont="1" applyFill="1" applyBorder="1" applyAlignment="1">
      <alignment horizontal="center" vertical="center"/>
    </xf>
    <xf numFmtId="178" fontId="11" fillId="5" borderId="18" xfId="1" applyNumberFormat="1" applyFont="1" applyFill="1" applyBorder="1" applyAlignment="1">
      <alignment horizontal="center" vertical="center"/>
    </xf>
    <xf numFmtId="178" fontId="11" fillId="5" borderId="25" xfId="1" applyNumberFormat="1" applyFont="1" applyFill="1" applyBorder="1" applyAlignment="1">
      <alignment horizontal="center" vertical="center"/>
    </xf>
    <xf numFmtId="178" fontId="11" fillId="5" borderId="26" xfId="1" applyNumberFormat="1" applyFont="1" applyFill="1" applyBorder="1" applyAlignment="1">
      <alignment horizontal="center" vertical="center"/>
    </xf>
    <xf numFmtId="181" fontId="5" fillId="0" borderId="0" xfId="1" applyNumberFormat="1" applyFont="1" applyFill="1" applyBorder="1" applyAlignment="1">
      <alignment horizontal="center" vertical="center"/>
    </xf>
    <xf numFmtId="178" fontId="10" fillId="4" borderId="27" xfId="1" applyNumberFormat="1" applyFont="1" applyFill="1" applyBorder="1" applyAlignment="1">
      <alignment horizontal="center" vertical="center"/>
    </xf>
    <xf numFmtId="178" fontId="21" fillId="4" borderId="19" xfId="10" applyNumberFormat="1" applyFont="1" applyFill="1" applyBorder="1" applyAlignment="1">
      <alignment horizontal="center" vertical="center"/>
    </xf>
    <xf numFmtId="178" fontId="21" fillId="4" borderId="20" xfId="10" applyNumberFormat="1" applyFont="1" applyFill="1" applyBorder="1" applyAlignment="1">
      <alignment horizontal="center" vertical="center"/>
    </xf>
    <xf numFmtId="177" fontId="5" fillId="0" borderId="0" xfId="1" applyNumberFormat="1" applyFont="1" applyFill="1" applyBorder="1" applyAlignment="1">
      <alignment horizontal="center" vertical="center"/>
    </xf>
    <xf numFmtId="178" fontId="10" fillId="4" borderId="33" xfId="1" applyNumberFormat="1" applyFont="1" applyFill="1" applyBorder="1" applyAlignment="1">
      <alignment horizontal="center" vertical="center"/>
    </xf>
    <xf numFmtId="178" fontId="21" fillId="4" borderId="22" xfId="10" applyNumberFormat="1" applyFont="1" applyFill="1" applyBorder="1" applyAlignment="1">
      <alignment horizontal="center" vertical="center"/>
    </xf>
    <xf numFmtId="178" fontId="21" fillId="4" borderId="23" xfId="10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vertical="center"/>
    </xf>
    <xf numFmtId="0" fontId="8" fillId="0" borderId="5" xfId="1" applyFont="1" applyFill="1" applyBorder="1" applyAlignment="1">
      <alignment horizontal="right" vertical="center"/>
    </xf>
    <xf numFmtId="0" fontId="10" fillId="6" borderId="32" xfId="1" applyFont="1" applyFill="1" applyBorder="1" applyAlignment="1">
      <alignment horizontal="left" vertical="center" wrapText="1"/>
    </xf>
    <xf numFmtId="0" fontId="10" fillId="6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11" fillId="7" borderId="2" xfId="1" applyFont="1" applyFill="1" applyBorder="1" applyAlignment="1">
      <alignment horizontal="right" vertical="center"/>
    </xf>
    <xf numFmtId="0" fontId="11" fillId="7" borderId="34" xfId="1" applyFont="1" applyFill="1" applyBorder="1" applyAlignment="1">
      <alignment horizontal="center" vertical="center"/>
    </xf>
    <xf numFmtId="41" fontId="11" fillId="7" borderId="35" xfId="10" applyNumberFormat="1" applyFont="1" applyFill="1" applyBorder="1" applyAlignment="1">
      <alignment horizontal="right" vertical="center"/>
    </xf>
    <xf numFmtId="43" fontId="11" fillId="7" borderId="35" xfId="10" applyNumberFormat="1" applyFont="1" applyFill="1" applyBorder="1" applyAlignment="1">
      <alignment horizontal="right" vertical="center"/>
    </xf>
    <xf numFmtId="43" fontId="11" fillId="7" borderId="36" xfId="10" applyNumberFormat="1" applyFont="1" applyFill="1" applyBorder="1" applyAlignment="1">
      <alignment horizontal="right" vertical="center"/>
    </xf>
    <xf numFmtId="0" fontId="11" fillId="3" borderId="18" xfId="1" applyFont="1" applyFill="1" applyBorder="1" applyAlignment="1">
      <alignment horizontal="center" vertical="center"/>
    </xf>
    <xf numFmtId="41" fontId="11" fillId="3" borderId="19" xfId="10" applyNumberFormat="1" applyFont="1" applyFill="1" applyBorder="1" applyAlignment="1">
      <alignment horizontal="right" vertical="center"/>
    </xf>
    <xf numFmtId="43" fontId="11" fillId="3" borderId="19" xfId="10" applyNumberFormat="1" applyFont="1" applyFill="1" applyBorder="1" applyAlignment="1">
      <alignment horizontal="right" vertical="center"/>
    </xf>
    <xf numFmtId="43" fontId="11" fillId="3" borderId="20" xfId="10" applyNumberFormat="1" applyFont="1" applyFill="1" applyBorder="1" applyAlignment="1">
      <alignment horizontal="right" vertical="center"/>
    </xf>
    <xf numFmtId="0" fontId="11" fillId="0" borderId="12" xfId="1" applyFont="1" applyFill="1" applyBorder="1" applyAlignment="1">
      <alignment horizontal="center" vertical="center"/>
    </xf>
    <xf numFmtId="0" fontId="11" fillId="0" borderId="18" xfId="11" applyFont="1" applyFill="1" applyBorder="1" applyAlignment="1">
      <alignment horizontal="center" vertical="center" shrinkToFit="1"/>
    </xf>
    <xf numFmtId="41" fontId="10" fillId="4" borderId="19" xfId="12" applyNumberFormat="1" applyFont="1" applyFill="1" applyBorder="1" applyAlignment="1">
      <alignment vertical="center"/>
    </xf>
    <xf numFmtId="41" fontId="10" fillId="4" borderId="19" xfId="11" applyNumberFormat="1" applyFont="1" applyFill="1" applyBorder="1" applyAlignment="1">
      <alignment vertical="center"/>
    </xf>
    <xf numFmtId="43" fontId="10" fillId="4" borderId="19" xfId="11" applyNumberFormat="1" applyFont="1" applyFill="1" applyBorder="1" applyAlignment="1">
      <alignment vertical="center"/>
    </xf>
    <xf numFmtId="43" fontId="10" fillId="4" borderId="19" xfId="12" applyNumberFormat="1" applyFont="1" applyFill="1" applyBorder="1" applyAlignment="1">
      <alignment vertical="center" wrapText="1"/>
    </xf>
    <xf numFmtId="43" fontId="10" fillId="4" borderId="20" xfId="12" applyNumberFormat="1" applyFont="1" applyFill="1" applyBorder="1" applyAlignment="1">
      <alignment vertical="center" wrapText="1"/>
    </xf>
    <xf numFmtId="0" fontId="11" fillId="8" borderId="12" xfId="1" applyFont="1" applyFill="1" applyBorder="1" applyAlignment="1">
      <alignment horizontal="center" vertical="center"/>
    </xf>
    <xf numFmtId="0" fontId="11" fillId="8" borderId="18" xfId="11" applyFont="1" applyFill="1" applyBorder="1" applyAlignment="1">
      <alignment horizontal="center" vertical="center" shrinkToFit="1"/>
    </xf>
    <xf numFmtId="0" fontId="14" fillId="8" borderId="0" xfId="1" applyFont="1" applyFill="1" applyAlignment="1">
      <alignment horizontal="center" vertical="center"/>
    </xf>
    <xf numFmtId="0" fontId="5" fillId="8" borderId="0" xfId="1" applyFont="1" applyFill="1" applyAlignment="1">
      <alignment horizontal="center" vertical="center"/>
    </xf>
    <xf numFmtId="41" fontId="5" fillId="8" borderId="0" xfId="13" applyFont="1" applyFill="1" applyAlignment="1">
      <alignment horizontal="center" vertical="center"/>
    </xf>
    <xf numFmtId="0" fontId="11" fillId="0" borderId="18" xfId="1" applyFont="1" applyFill="1" applyBorder="1" applyAlignment="1">
      <alignment horizontal="center" vertical="center" shrinkToFit="1"/>
    </xf>
    <xf numFmtId="0" fontId="10" fillId="8" borderId="12" xfId="1" applyFont="1" applyFill="1" applyBorder="1" applyAlignment="1">
      <alignment horizontal="center" vertical="center"/>
    </xf>
    <xf numFmtId="0" fontId="11" fillId="8" borderId="18" xfId="1" applyFont="1" applyFill="1" applyBorder="1" applyAlignment="1">
      <alignment horizontal="center" vertical="center" shrinkToFit="1"/>
    </xf>
    <xf numFmtId="0" fontId="11" fillId="8" borderId="18" xfId="1" applyFont="1" applyFill="1" applyBorder="1" applyAlignment="1">
      <alignment horizontal="center" vertical="center" wrapText="1" shrinkToFit="1"/>
    </xf>
    <xf numFmtId="43" fontId="11" fillId="5" borderId="19" xfId="11" applyNumberFormat="1" applyFont="1" applyFill="1" applyBorder="1" applyAlignment="1">
      <alignment vertical="center"/>
    </xf>
    <xf numFmtId="41" fontId="11" fillId="8" borderId="18" xfId="1" applyNumberFormat="1" applyFont="1" applyFill="1" applyBorder="1" applyAlignment="1">
      <alignment horizontal="center" vertical="center" shrinkToFit="1"/>
    </xf>
    <xf numFmtId="41" fontId="10" fillId="0" borderId="12" xfId="1" applyNumberFormat="1" applyFont="1" applyFill="1" applyBorder="1" applyAlignment="1">
      <alignment horizontal="center" vertical="center"/>
    </xf>
    <xf numFmtId="41" fontId="10" fillId="4" borderId="25" xfId="12" applyNumberFormat="1" applyFont="1" applyFill="1" applyBorder="1" applyAlignment="1">
      <alignment vertical="center"/>
    </xf>
    <xf numFmtId="43" fontId="10" fillId="4" borderId="25" xfId="12" applyNumberFormat="1" applyFont="1" applyFill="1" applyBorder="1" applyAlignment="1">
      <alignment vertical="center" wrapText="1"/>
    </xf>
    <xf numFmtId="43" fontId="10" fillId="4" borderId="26" xfId="12" applyNumberFormat="1" applyFont="1" applyFill="1" applyBorder="1" applyAlignment="1">
      <alignment vertical="center" wrapText="1"/>
    </xf>
    <xf numFmtId="41" fontId="10" fillId="8" borderId="12" xfId="1" applyNumberFormat="1" applyFont="1" applyFill="1" applyBorder="1" applyAlignment="1">
      <alignment horizontal="center" vertical="center"/>
    </xf>
    <xf numFmtId="43" fontId="10" fillId="4" borderId="20" xfId="11" applyNumberFormat="1" applyFont="1" applyFill="1" applyBorder="1" applyAlignment="1">
      <alignment vertical="center"/>
    </xf>
    <xf numFmtId="43" fontId="11" fillId="3" borderId="37" xfId="10" applyNumberFormat="1" applyFont="1" applyFill="1" applyBorder="1" applyAlignment="1">
      <alignment horizontal="right" vertical="center"/>
    </xf>
    <xf numFmtId="43" fontId="10" fillId="4" borderId="19" xfId="12" applyNumberFormat="1" applyFont="1" applyFill="1" applyBorder="1" applyAlignment="1">
      <alignment vertical="center"/>
    </xf>
    <xf numFmtId="43" fontId="10" fillId="4" borderId="20" xfId="12" applyNumberFormat="1" applyFont="1" applyFill="1" applyBorder="1" applyAlignment="1">
      <alignment vertical="center"/>
    </xf>
    <xf numFmtId="41" fontId="10" fillId="4" borderId="25" xfId="11" applyNumberFormat="1" applyFont="1" applyFill="1" applyBorder="1" applyAlignment="1">
      <alignment vertical="center"/>
    </xf>
    <xf numFmtId="43" fontId="10" fillId="4" borderId="25" xfId="12" applyNumberFormat="1" applyFont="1" applyFill="1" applyBorder="1" applyAlignment="1">
      <alignment vertical="center"/>
    </xf>
    <xf numFmtId="43" fontId="10" fillId="4" borderId="26" xfId="12" applyNumberFormat="1" applyFont="1" applyFill="1" applyBorder="1" applyAlignment="1">
      <alignment vertical="center"/>
    </xf>
    <xf numFmtId="41" fontId="11" fillId="3" borderId="37" xfId="10" applyNumberFormat="1" applyFont="1" applyFill="1" applyBorder="1" applyAlignment="1">
      <alignment horizontal="right" vertical="center"/>
    </xf>
    <xf numFmtId="43" fontId="11" fillId="5" borderId="37" xfId="11" applyNumberFormat="1" applyFont="1" applyFill="1" applyBorder="1" applyAlignment="1">
      <alignment vertical="center"/>
    </xf>
    <xf numFmtId="43" fontId="11" fillId="3" borderId="38" xfId="10" applyNumberFormat="1" applyFont="1" applyFill="1" applyBorder="1" applyAlignment="1">
      <alignment horizontal="right" vertical="center"/>
    </xf>
    <xf numFmtId="0" fontId="11" fillId="8" borderId="27" xfId="1" applyFont="1" applyFill="1" applyBorder="1" applyAlignment="1">
      <alignment horizontal="center" vertical="center" wrapText="1" shrinkToFit="1"/>
    </xf>
    <xf numFmtId="0" fontId="11" fillId="8" borderId="27" xfId="1" applyFont="1" applyFill="1" applyBorder="1" applyAlignment="1">
      <alignment horizontal="center" vertical="center" shrinkToFit="1"/>
    </xf>
    <xf numFmtId="0" fontId="10" fillId="9" borderId="12" xfId="1" applyFont="1" applyFill="1" applyBorder="1" applyAlignment="1">
      <alignment horizontal="center" vertical="center"/>
    </xf>
    <xf numFmtId="43" fontId="12" fillId="4" borderId="19" xfId="12" applyNumberFormat="1" applyFont="1" applyFill="1" applyBorder="1" applyAlignment="1">
      <alignment vertical="center" wrapText="1"/>
    </xf>
    <xf numFmtId="43" fontId="12" fillId="4" borderId="20" xfId="12" applyNumberFormat="1" applyFont="1" applyFill="1" applyBorder="1" applyAlignment="1">
      <alignment vertical="center" wrapText="1"/>
    </xf>
    <xf numFmtId="0" fontId="5" fillId="9" borderId="0" xfId="1" applyFont="1" applyFill="1" applyAlignment="1">
      <alignment horizontal="center" vertical="center"/>
    </xf>
    <xf numFmtId="43" fontId="12" fillId="4" borderId="19" xfId="12" applyNumberFormat="1" applyFont="1" applyFill="1" applyBorder="1" applyAlignment="1">
      <alignment vertical="center"/>
    </xf>
    <xf numFmtId="43" fontId="12" fillId="4" borderId="20" xfId="12" applyNumberFormat="1" applyFont="1" applyFill="1" applyBorder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11" fillId="8" borderId="21" xfId="1" applyFont="1" applyFill="1" applyBorder="1" applyAlignment="1">
      <alignment horizontal="center" vertical="center" shrinkToFit="1"/>
    </xf>
    <xf numFmtId="41" fontId="10" fillId="4" borderId="22" xfId="11" applyNumberFormat="1" applyFont="1" applyFill="1" applyBorder="1" applyAlignment="1">
      <alignment vertical="center"/>
    </xf>
    <xf numFmtId="43" fontId="10" fillId="4" borderId="22" xfId="11" applyNumberFormat="1" applyFont="1" applyFill="1" applyBorder="1" applyAlignment="1">
      <alignment vertical="center"/>
    </xf>
    <xf numFmtId="43" fontId="10" fillId="4" borderId="22" xfId="12" applyNumberFormat="1" applyFont="1" applyFill="1" applyBorder="1" applyAlignment="1">
      <alignment vertical="center" wrapText="1"/>
    </xf>
    <xf numFmtId="43" fontId="10" fillId="4" borderId="23" xfId="12" applyNumberFormat="1" applyFont="1" applyFill="1" applyBorder="1" applyAlignment="1">
      <alignment vertical="center" wrapText="1"/>
    </xf>
    <xf numFmtId="0" fontId="22" fillId="0" borderId="0" xfId="1" applyFont="1" applyBorder="1" applyAlignment="1">
      <alignment vertical="center"/>
    </xf>
    <xf numFmtId="41" fontId="8" fillId="0" borderId="0" xfId="1" applyNumberFormat="1" applyFont="1" applyAlignment="1">
      <alignment horizontal="center" vertical="center"/>
    </xf>
    <xf numFmtId="0" fontId="10" fillId="0" borderId="5" xfId="1" applyFont="1" applyBorder="1" applyAlignment="1">
      <alignment vertical="center"/>
    </xf>
    <xf numFmtId="0" fontId="22" fillId="0" borderId="0" xfId="1" applyFont="1" applyBorder="1" applyAlignment="1">
      <alignment horizontal="right" vertical="center"/>
    </xf>
    <xf numFmtId="41" fontId="10" fillId="0" borderId="0" xfId="2" applyNumberFormat="1" applyFont="1" applyAlignment="1">
      <alignment horizontal="right" vertical="center"/>
    </xf>
    <xf numFmtId="41" fontId="10" fillId="4" borderId="18" xfId="10" applyFont="1" applyFill="1" applyBorder="1" applyAlignment="1">
      <alignment vertical="center"/>
    </xf>
    <xf numFmtId="41" fontId="10" fillId="4" borderId="19" xfId="10" applyFont="1" applyFill="1" applyBorder="1" applyAlignment="1">
      <alignment vertical="center"/>
    </xf>
    <xf numFmtId="41" fontId="23" fillId="4" borderId="19" xfId="14" applyNumberFormat="1" applyFont="1" applyFill="1" applyBorder="1" applyAlignment="1">
      <alignment horizontal="right" vertical="center"/>
    </xf>
    <xf numFmtId="41" fontId="23" fillId="4" borderId="19" xfId="15" applyNumberFormat="1" applyFont="1" applyFill="1" applyBorder="1" applyAlignment="1">
      <alignment horizontal="right" vertical="center"/>
    </xf>
    <xf numFmtId="41" fontId="23" fillId="4" borderId="19" xfId="0" applyNumberFormat="1" applyFont="1" applyFill="1" applyBorder="1" applyAlignment="1">
      <alignment horizontal="right" vertical="center"/>
    </xf>
    <xf numFmtId="41" fontId="23" fillId="4" borderId="19" xfId="17" applyNumberFormat="1" applyFont="1" applyFill="1" applyBorder="1" applyAlignment="1">
      <alignment horizontal="right" vertical="center"/>
    </xf>
    <xf numFmtId="41" fontId="23" fillId="4" borderId="22" xfId="0" applyNumberFormat="1" applyFont="1" applyFill="1" applyBorder="1" applyAlignment="1">
      <alignment horizontal="right" vertical="center"/>
    </xf>
    <xf numFmtId="43" fontId="5" fillId="0" borderId="0" xfId="1" applyNumberFormat="1" applyFont="1" applyAlignment="1">
      <alignment horizontal="center" vertical="center"/>
    </xf>
    <xf numFmtId="43" fontId="5" fillId="8" borderId="0" xfId="1" applyNumberFormat="1" applyFont="1" applyFill="1" applyAlignment="1">
      <alignment horizontal="center" vertical="center"/>
    </xf>
    <xf numFmtId="43" fontId="10" fillId="0" borderId="0" xfId="1" applyNumberFormat="1" applyFont="1" applyAlignment="1">
      <alignment horizontal="center" vertical="center"/>
    </xf>
    <xf numFmtId="178" fontId="10" fillId="4" borderId="29" xfId="5" applyNumberFormat="1" applyFont="1" applyFill="1" applyBorder="1" applyAlignment="1">
      <alignment horizontal="center" vertical="center"/>
    </xf>
    <xf numFmtId="4" fontId="24" fillId="4" borderId="39" xfId="0" applyNumberFormat="1" applyFont="1" applyFill="1" applyBorder="1" applyAlignment="1">
      <alignment vertical="center" wrapText="1"/>
    </xf>
    <xf numFmtId="4" fontId="24" fillId="4" borderId="40" xfId="0" applyNumberFormat="1" applyFont="1" applyFill="1" applyBorder="1" applyAlignment="1">
      <alignment vertical="center" wrapText="1"/>
    </xf>
    <xf numFmtId="0" fontId="24" fillId="4" borderId="40" xfId="0" applyNumberFormat="1" applyFont="1" applyFill="1" applyBorder="1" applyAlignment="1">
      <alignment vertical="center" wrapText="1"/>
    </xf>
    <xf numFmtId="4" fontId="24" fillId="4" borderId="41" xfId="0" applyNumberFormat="1" applyFont="1" applyFill="1" applyBorder="1" applyAlignment="1">
      <alignment vertical="center" wrapText="1"/>
    </xf>
    <xf numFmtId="4" fontId="24" fillId="4" borderId="42" xfId="0" applyNumberFormat="1" applyFont="1" applyFill="1" applyBorder="1" applyAlignment="1">
      <alignment vertical="center" wrapText="1"/>
    </xf>
    <xf numFmtId="4" fontId="24" fillId="4" borderId="43" xfId="0" applyNumberFormat="1" applyFont="1" applyFill="1" applyBorder="1" applyAlignment="1">
      <alignment vertical="center" wrapText="1"/>
    </xf>
    <xf numFmtId="4" fontId="24" fillId="4" borderId="44" xfId="0" applyNumberFormat="1" applyFont="1" applyFill="1" applyBorder="1" applyAlignment="1">
      <alignment vertical="center" wrapText="1"/>
    </xf>
    <xf numFmtId="0" fontId="24" fillId="4" borderId="40" xfId="0" applyNumberFormat="1" applyFont="1" applyFill="1" applyBorder="1" applyAlignment="1">
      <alignment horizontal="right" vertical="center" wrapText="1"/>
    </xf>
    <xf numFmtId="0" fontId="24" fillId="4" borderId="43" xfId="0" applyNumberFormat="1" applyFont="1" applyFill="1" applyBorder="1" applyAlignment="1">
      <alignment horizontal="right" vertical="center" wrapText="1"/>
    </xf>
    <xf numFmtId="4" fontId="5" fillId="0" borderId="0" xfId="1" applyNumberFormat="1" applyFont="1" applyAlignment="1">
      <alignment horizontal="center" vertical="center"/>
    </xf>
    <xf numFmtId="41" fontId="10" fillId="4" borderId="19" xfId="18" applyNumberFormat="1" applyFont="1" applyFill="1" applyBorder="1" applyAlignment="1">
      <alignment vertical="center"/>
    </xf>
    <xf numFmtId="43" fontId="10" fillId="4" borderId="18" xfId="18" applyNumberFormat="1" applyFont="1" applyFill="1" applyBorder="1" applyAlignment="1">
      <alignment vertical="center"/>
    </xf>
    <xf numFmtId="43" fontId="10" fillId="4" borderId="19" xfId="18" applyNumberFormat="1" applyFont="1" applyFill="1" applyBorder="1" applyAlignment="1">
      <alignment vertical="center" wrapText="1"/>
    </xf>
    <xf numFmtId="43" fontId="10" fillId="4" borderId="20" xfId="18" applyNumberFormat="1" applyFont="1" applyFill="1" applyBorder="1" applyAlignment="1">
      <alignment vertical="center" wrapText="1"/>
    </xf>
    <xf numFmtId="41" fontId="25" fillId="4" borderId="19" xfId="3" applyNumberFormat="1" applyFont="1" applyFill="1" applyBorder="1" applyAlignment="1">
      <alignment horizontal="right" vertical="center"/>
    </xf>
    <xf numFmtId="41" fontId="25" fillId="4" borderId="19" xfId="16" applyNumberFormat="1" applyFont="1" applyFill="1" applyBorder="1" applyAlignment="1">
      <alignment horizontal="right" vertical="center"/>
    </xf>
    <xf numFmtId="0" fontId="10" fillId="2" borderId="7" xfId="1" applyFont="1" applyFill="1" applyBorder="1" applyAlignment="1">
      <alignment horizontal="center" vertical="center" wrapText="1"/>
    </xf>
    <xf numFmtId="41" fontId="10" fillId="2" borderId="7" xfId="1" applyNumberFormat="1" applyFont="1" applyFill="1" applyBorder="1" applyAlignment="1">
      <alignment horizontal="center" vertical="center" wrapText="1"/>
    </xf>
    <xf numFmtId="0" fontId="20" fillId="3" borderId="12" xfId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right" vertical="center"/>
    </xf>
    <xf numFmtId="0" fontId="10" fillId="2" borderId="7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17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10" fillId="2" borderId="1" xfId="1" applyFont="1" applyFill="1" applyBorder="1" applyAlignment="1">
      <alignment horizontal="left" vertical="center" wrapText="1"/>
    </xf>
    <xf numFmtId="0" fontId="10" fillId="2" borderId="11" xfId="1" applyFont="1" applyFill="1" applyBorder="1" applyAlignment="1">
      <alignment horizontal="left" vertical="center"/>
    </xf>
    <xf numFmtId="0" fontId="10" fillId="2" borderId="15" xfId="1" applyFont="1" applyFill="1" applyBorder="1" applyAlignment="1">
      <alignment horizontal="left" vertical="center"/>
    </xf>
    <xf numFmtId="0" fontId="10" fillId="2" borderId="2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22" fillId="0" borderId="0" xfId="1" applyFont="1" applyAlignment="1">
      <alignment horizontal="left" vertical="center"/>
    </xf>
    <xf numFmtId="0" fontId="10" fillId="2" borderId="32" xfId="1" applyFont="1" applyFill="1" applyBorder="1" applyAlignment="1">
      <alignment horizontal="left" vertical="center" wrapText="1"/>
    </xf>
    <xf numFmtId="41" fontId="10" fillId="2" borderId="7" xfId="1" applyNumberFormat="1" applyFont="1" applyFill="1" applyBorder="1" applyAlignment="1">
      <alignment horizontal="center" vertical="center" wrapText="1"/>
    </xf>
  </cellXfs>
  <cellStyles count="19">
    <cellStyle name="쉼표 [0] 10" xfId="3"/>
    <cellStyle name="쉼표 [0] 10 2" xfId="4"/>
    <cellStyle name="쉼표 [0] 18" xfId="5"/>
    <cellStyle name="쉼표 [0] 2" xfId="10"/>
    <cellStyle name="쉼표 [0] 22 2 3" xfId="7"/>
    <cellStyle name="쉼표 [0] 23 2 2" xfId="13"/>
    <cellStyle name="쉼표 [0] 28" xfId="2"/>
    <cellStyle name="표준" xfId="0" builtinId="0"/>
    <cellStyle name="표준 10" xfId="9"/>
    <cellStyle name="표준 133 2 2" xfId="11"/>
    <cellStyle name="표준 133 2 2 5" xfId="12"/>
    <cellStyle name="표준 133 2 2 5 2" xfId="18"/>
    <cellStyle name="표준 136" xfId="8"/>
    <cellStyle name="표준 137" xfId="6"/>
    <cellStyle name="표준 174" xfId="14"/>
    <cellStyle name="표준 184" xfId="15"/>
    <cellStyle name="표준 2 11" xfId="17"/>
    <cellStyle name="표준_Sheet1" xfId="16"/>
    <cellStyle name="표준_제2장. 토지 및 기후" xfId="1"/>
  </cellStyles>
  <dxfs count="0"/>
  <tableStyles count="0" defaultTableStyle="TableStyleMedium2" defaultPivotStyle="PivotStyleLight16"/>
  <colors>
    <mruColors>
      <color rgb="FFEFD6F6"/>
      <color rgb="FFCCCCFF"/>
      <color rgb="FFE4BA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T28"/>
  <sheetViews>
    <sheetView tabSelected="1" workbookViewId="0">
      <selection activeCell="D31" sqref="D31"/>
    </sheetView>
  </sheetViews>
  <sheetFormatPr defaultRowHeight="13.5" x14ac:dyDescent="0.3"/>
  <cols>
    <col min="1" max="1" width="8.875" style="2" customWidth="1"/>
    <col min="2" max="2" width="9" style="2" customWidth="1"/>
    <col min="3" max="3" width="11.875" style="2" customWidth="1"/>
    <col min="4" max="4" width="7.25" style="2" customWidth="1"/>
    <col min="5" max="5" width="6.125" style="2" bestFit="1" customWidth="1"/>
    <col min="6" max="6" width="13.125" style="2" customWidth="1"/>
    <col min="7" max="7" width="5.25" style="2" customWidth="1"/>
    <col min="8" max="8" width="5" style="2" customWidth="1"/>
    <col min="9" max="9" width="13.25" style="2" customWidth="1"/>
    <col min="10" max="10" width="6.75" style="2" customWidth="1"/>
    <col min="11" max="11" width="11.875" style="2" customWidth="1"/>
    <col min="12" max="12" width="7.375" style="2" customWidth="1"/>
    <col min="13" max="13" width="8.375" style="2" customWidth="1"/>
    <col min="14" max="14" width="9" style="2"/>
    <col min="15" max="15" width="10.875" style="2" bestFit="1" customWidth="1"/>
    <col min="16" max="16384" width="9" style="2"/>
  </cols>
  <sheetData>
    <row r="2" spans="1:17" s="1" customFormat="1" ht="32.25" customHeight="1" x14ac:dyDescent="0.3">
      <c r="A2" s="198" t="s">
        <v>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7" ht="37.5" customHeight="1" x14ac:dyDescent="0.3">
      <c r="A3" s="199" t="s">
        <v>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7" ht="17.25" customHeight="1" x14ac:dyDescent="0.3">
      <c r="A4" s="3" t="s">
        <v>2</v>
      </c>
      <c r="O4" s="4" t="s">
        <v>3</v>
      </c>
    </row>
    <row r="5" spans="1:17" x14ac:dyDescent="0.3">
      <c r="A5" s="200" t="s">
        <v>247</v>
      </c>
      <c r="B5" s="203" t="s">
        <v>4</v>
      </c>
      <c r="C5" s="194" t="s">
        <v>5</v>
      </c>
      <c r="D5" s="207" t="s">
        <v>6</v>
      </c>
      <c r="E5" s="208"/>
      <c r="F5" s="208"/>
      <c r="G5" s="208"/>
      <c r="H5" s="209"/>
      <c r="I5" s="210" t="s">
        <v>7</v>
      </c>
      <c r="J5" s="210"/>
      <c r="K5" s="210"/>
      <c r="L5" s="211" t="s">
        <v>8</v>
      </c>
      <c r="M5" s="212"/>
      <c r="N5" s="212"/>
      <c r="O5" s="213"/>
    </row>
    <row r="6" spans="1:17" x14ac:dyDescent="0.3">
      <c r="A6" s="201"/>
      <c r="B6" s="204"/>
      <c r="C6" s="206"/>
      <c r="D6" s="194" t="s">
        <v>9</v>
      </c>
      <c r="E6" s="193" t="s">
        <v>10</v>
      </c>
      <c r="F6" s="193" t="s">
        <v>11</v>
      </c>
      <c r="G6" s="193" t="s">
        <v>12</v>
      </c>
      <c r="H6" s="193"/>
      <c r="I6" s="193" t="s">
        <v>13</v>
      </c>
      <c r="J6" s="193" t="s">
        <v>14</v>
      </c>
      <c r="K6" s="193"/>
      <c r="L6" s="194" t="s">
        <v>9</v>
      </c>
      <c r="M6" s="196" t="s">
        <v>15</v>
      </c>
      <c r="N6" s="196" t="s">
        <v>16</v>
      </c>
      <c r="O6" s="196" t="s">
        <v>17</v>
      </c>
    </row>
    <row r="7" spans="1:17" ht="48" x14ac:dyDescent="0.3">
      <c r="A7" s="202"/>
      <c r="B7" s="205"/>
      <c r="C7" s="195"/>
      <c r="D7" s="214"/>
      <c r="E7" s="193"/>
      <c r="F7" s="193"/>
      <c r="G7" s="5" t="s">
        <v>18</v>
      </c>
      <c r="H7" s="5" t="s">
        <v>19</v>
      </c>
      <c r="I7" s="193"/>
      <c r="J7" s="5" t="s">
        <v>20</v>
      </c>
      <c r="K7" s="5" t="s">
        <v>19</v>
      </c>
      <c r="L7" s="195"/>
      <c r="M7" s="197"/>
      <c r="N7" s="197"/>
      <c r="O7" s="197"/>
    </row>
    <row r="8" spans="1:17" ht="21" customHeight="1" x14ac:dyDescent="0.3">
      <c r="A8" s="6">
        <v>2017</v>
      </c>
      <c r="B8" s="7">
        <v>655.81</v>
      </c>
      <c r="C8" s="8">
        <v>100</v>
      </c>
      <c r="D8" s="8">
        <v>14</v>
      </c>
      <c r="E8" s="8">
        <v>2</v>
      </c>
      <c r="F8" s="8">
        <v>12</v>
      </c>
      <c r="G8" s="9">
        <v>0</v>
      </c>
      <c r="H8" s="9">
        <v>0</v>
      </c>
      <c r="I8" s="9">
        <v>0</v>
      </c>
      <c r="J8" s="8">
        <v>343</v>
      </c>
      <c r="K8" s="8">
        <v>143</v>
      </c>
      <c r="L8" s="8">
        <v>9</v>
      </c>
      <c r="M8" s="10">
        <v>0</v>
      </c>
      <c r="N8" s="10">
        <v>0</v>
      </c>
      <c r="O8" s="11">
        <v>9</v>
      </c>
      <c r="Q8" s="12"/>
    </row>
    <row r="9" spans="1:17" ht="21" customHeight="1" x14ac:dyDescent="0.3">
      <c r="A9" s="13">
        <v>2018</v>
      </c>
      <c r="B9" s="14">
        <v>655.71</v>
      </c>
      <c r="C9" s="15">
        <v>100</v>
      </c>
      <c r="D9" s="15">
        <v>14</v>
      </c>
      <c r="E9" s="15">
        <v>2</v>
      </c>
      <c r="F9" s="15">
        <v>12</v>
      </c>
      <c r="G9" s="15">
        <v>0</v>
      </c>
      <c r="H9" s="15">
        <v>0</v>
      </c>
      <c r="I9" s="15">
        <v>0</v>
      </c>
      <c r="J9" s="15">
        <v>343</v>
      </c>
      <c r="K9" s="15">
        <v>143</v>
      </c>
      <c r="L9" s="15">
        <v>8</v>
      </c>
      <c r="M9" s="15">
        <v>0</v>
      </c>
      <c r="N9" s="15">
        <v>0</v>
      </c>
      <c r="O9" s="16">
        <v>8</v>
      </c>
      <c r="Q9" s="12"/>
    </row>
    <row r="10" spans="1:17" ht="21" customHeight="1" x14ac:dyDescent="0.3">
      <c r="A10" s="13">
        <v>2019</v>
      </c>
      <c r="B10" s="14">
        <v>655.6012371999999</v>
      </c>
      <c r="C10" s="15">
        <v>100.00000000000001</v>
      </c>
      <c r="D10" s="15">
        <v>14</v>
      </c>
      <c r="E10" s="15">
        <v>2</v>
      </c>
      <c r="F10" s="15">
        <v>12</v>
      </c>
      <c r="G10" s="15">
        <v>0</v>
      </c>
      <c r="H10" s="15">
        <v>0</v>
      </c>
      <c r="I10" s="15">
        <v>0</v>
      </c>
      <c r="J10" s="15">
        <v>343</v>
      </c>
      <c r="K10" s="15">
        <v>143</v>
      </c>
      <c r="L10" s="15">
        <v>8</v>
      </c>
      <c r="M10" s="15">
        <v>0</v>
      </c>
      <c r="N10" s="15">
        <v>0</v>
      </c>
      <c r="O10" s="16">
        <v>8</v>
      </c>
      <c r="Q10" s="12"/>
    </row>
    <row r="11" spans="1:17" ht="21" customHeight="1" x14ac:dyDescent="0.3">
      <c r="A11" s="13">
        <v>2020</v>
      </c>
      <c r="B11" s="14">
        <v>655.57</v>
      </c>
      <c r="C11" s="15">
        <v>100</v>
      </c>
      <c r="D11" s="15">
        <v>14</v>
      </c>
      <c r="E11" s="15">
        <v>2</v>
      </c>
      <c r="F11" s="15">
        <v>12</v>
      </c>
      <c r="G11" s="15">
        <v>0</v>
      </c>
      <c r="H11" s="15">
        <v>0</v>
      </c>
      <c r="I11" s="15">
        <v>0</v>
      </c>
      <c r="J11" s="15">
        <v>343</v>
      </c>
      <c r="K11" s="15">
        <v>143</v>
      </c>
      <c r="L11" s="15">
        <v>11</v>
      </c>
      <c r="M11" s="15">
        <v>0</v>
      </c>
      <c r="N11" s="15">
        <v>0</v>
      </c>
      <c r="O11" s="16">
        <v>11</v>
      </c>
      <c r="Q11" s="12"/>
    </row>
    <row r="12" spans="1:17" ht="21" customHeight="1" x14ac:dyDescent="0.3">
      <c r="A12" s="13">
        <v>2021</v>
      </c>
      <c r="B12" s="14">
        <v>655.61</v>
      </c>
      <c r="C12" s="15">
        <v>100</v>
      </c>
      <c r="D12" s="15">
        <v>14</v>
      </c>
      <c r="E12" s="15">
        <v>2</v>
      </c>
      <c r="F12" s="15">
        <v>12</v>
      </c>
      <c r="G12" s="15">
        <v>0</v>
      </c>
      <c r="H12" s="15">
        <v>0</v>
      </c>
      <c r="I12" s="15">
        <v>0</v>
      </c>
      <c r="J12" s="15">
        <v>343</v>
      </c>
      <c r="K12" s="15">
        <v>143</v>
      </c>
      <c r="L12" s="15">
        <v>0</v>
      </c>
      <c r="M12" s="15">
        <v>0</v>
      </c>
      <c r="N12" s="15">
        <v>0</v>
      </c>
      <c r="O12" s="16">
        <v>11</v>
      </c>
      <c r="Q12" s="12"/>
    </row>
    <row r="13" spans="1:17" ht="21" customHeight="1" x14ac:dyDescent="0.3">
      <c r="A13" s="17">
        <v>2022</v>
      </c>
      <c r="B13" s="18">
        <f t="shared" ref="B13:O13" si="0">SUM(B14:B27)</f>
        <v>655.78</v>
      </c>
      <c r="C13" s="19">
        <f t="shared" si="0"/>
        <v>100.00000000000001</v>
      </c>
      <c r="D13" s="19">
        <f>SUM(D14:D27)</f>
        <v>14</v>
      </c>
      <c r="E13" s="19">
        <f t="shared" si="0"/>
        <v>2</v>
      </c>
      <c r="F13" s="19">
        <f t="shared" si="0"/>
        <v>12</v>
      </c>
      <c r="G13" s="19">
        <f t="shared" si="0"/>
        <v>0</v>
      </c>
      <c r="H13" s="19">
        <f t="shared" si="0"/>
        <v>0</v>
      </c>
      <c r="I13" s="19">
        <f t="shared" si="0"/>
        <v>0</v>
      </c>
      <c r="J13" s="19">
        <f t="shared" si="0"/>
        <v>343</v>
      </c>
      <c r="K13" s="19">
        <f t="shared" si="0"/>
        <v>143</v>
      </c>
      <c r="L13" s="19">
        <v>0</v>
      </c>
      <c r="M13" s="19">
        <f t="shared" si="0"/>
        <v>0</v>
      </c>
      <c r="N13" s="19">
        <f t="shared" si="0"/>
        <v>0</v>
      </c>
      <c r="O13" s="20">
        <f t="shared" si="0"/>
        <v>10</v>
      </c>
    </row>
    <row r="14" spans="1:17" ht="21" customHeight="1" x14ac:dyDescent="0.3">
      <c r="A14" s="6" t="s">
        <v>21</v>
      </c>
      <c r="B14" s="21">
        <v>79.61</v>
      </c>
      <c r="C14" s="22">
        <f t="shared" ref="C14:C27" si="1">(B14/$B$13)*100</f>
        <v>12.139741986641862</v>
      </c>
      <c r="D14" s="23">
        <f>SUM(E14:F14)</f>
        <v>1</v>
      </c>
      <c r="E14" s="24">
        <v>1</v>
      </c>
      <c r="F14" s="24">
        <v>0</v>
      </c>
      <c r="G14" s="24">
        <v>0</v>
      </c>
      <c r="H14" s="24">
        <v>0</v>
      </c>
      <c r="I14" s="24">
        <v>0</v>
      </c>
      <c r="J14" s="25">
        <v>43</v>
      </c>
      <c r="K14" s="25">
        <v>11</v>
      </c>
      <c r="L14" s="25">
        <v>0</v>
      </c>
      <c r="M14" s="25">
        <v>0</v>
      </c>
      <c r="N14" s="24">
        <v>0</v>
      </c>
      <c r="O14" s="26">
        <v>1</v>
      </c>
    </row>
    <row r="15" spans="1:17" ht="21" customHeight="1" x14ac:dyDescent="0.3">
      <c r="A15" s="6" t="s">
        <v>22</v>
      </c>
      <c r="B15" s="21">
        <v>67.64</v>
      </c>
      <c r="C15" s="22">
        <f t="shared" si="1"/>
        <v>10.314434718960626</v>
      </c>
      <c r="D15" s="23">
        <f t="shared" ref="D15:D26" si="2">SUM(E15:F15)</f>
        <v>1</v>
      </c>
      <c r="E15" s="24">
        <v>1</v>
      </c>
      <c r="F15" s="24">
        <v>0</v>
      </c>
      <c r="G15" s="24">
        <v>0</v>
      </c>
      <c r="H15" s="24">
        <v>0</v>
      </c>
      <c r="I15" s="24">
        <v>0</v>
      </c>
      <c r="J15" s="25">
        <v>36</v>
      </c>
      <c r="K15" s="25">
        <v>13</v>
      </c>
      <c r="L15" s="25">
        <v>0</v>
      </c>
      <c r="M15" s="25">
        <v>0</v>
      </c>
      <c r="N15" s="24">
        <v>0</v>
      </c>
      <c r="O15" s="26">
        <v>2</v>
      </c>
    </row>
    <row r="16" spans="1:17" ht="21" customHeight="1" x14ac:dyDescent="0.3">
      <c r="A16" s="6" t="s">
        <v>23</v>
      </c>
      <c r="B16" s="21">
        <v>33.82</v>
      </c>
      <c r="C16" s="22">
        <f t="shared" si="1"/>
        <v>5.1572173594803132</v>
      </c>
      <c r="D16" s="23">
        <f t="shared" si="2"/>
        <v>1</v>
      </c>
      <c r="E16" s="24">
        <v>0</v>
      </c>
      <c r="F16" s="24">
        <v>1</v>
      </c>
      <c r="G16" s="24">
        <v>0</v>
      </c>
      <c r="H16" s="24">
        <v>0</v>
      </c>
      <c r="I16" s="24">
        <v>0</v>
      </c>
      <c r="J16" s="25">
        <v>14</v>
      </c>
      <c r="K16" s="25">
        <v>5</v>
      </c>
      <c r="L16" s="25">
        <v>0</v>
      </c>
      <c r="M16" s="25">
        <v>0</v>
      </c>
      <c r="N16" s="24">
        <v>0</v>
      </c>
      <c r="O16" s="26">
        <v>0</v>
      </c>
    </row>
    <row r="17" spans="1:20" ht="21" customHeight="1" x14ac:dyDescent="0.3">
      <c r="A17" s="6" t="s">
        <v>24</v>
      </c>
      <c r="B17" s="21">
        <v>47.29</v>
      </c>
      <c r="C17" s="22">
        <f t="shared" si="1"/>
        <v>7.2112598737381433</v>
      </c>
      <c r="D17" s="23">
        <f t="shared" si="2"/>
        <v>1</v>
      </c>
      <c r="E17" s="24">
        <v>0</v>
      </c>
      <c r="F17" s="24">
        <v>1</v>
      </c>
      <c r="G17" s="24">
        <v>0</v>
      </c>
      <c r="H17" s="24">
        <v>0</v>
      </c>
      <c r="I17" s="24">
        <v>0</v>
      </c>
      <c r="J17" s="25">
        <v>24</v>
      </c>
      <c r="K17" s="25">
        <v>8</v>
      </c>
      <c r="L17" s="25">
        <v>0</v>
      </c>
      <c r="M17" s="25">
        <v>0</v>
      </c>
      <c r="N17" s="24">
        <v>0</v>
      </c>
      <c r="O17" s="26">
        <v>0</v>
      </c>
    </row>
    <row r="18" spans="1:20" ht="21" customHeight="1" x14ac:dyDescent="0.3">
      <c r="A18" s="6" t="s">
        <v>25</v>
      </c>
      <c r="B18" s="21">
        <v>52.82</v>
      </c>
      <c r="C18" s="22">
        <f t="shared" si="1"/>
        <v>8.0545304827838606</v>
      </c>
      <c r="D18" s="23">
        <f t="shared" si="2"/>
        <v>1</v>
      </c>
      <c r="E18" s="24">
        <v>0</v>
      </c>
      <c r="F18" s="24">
        <v>1</v>
      </c>
      <c r="G18" s="24">
        <v>0</v>
      </c>
      <c r="H18" s="24">
        <v>0</v>
      </c>
      <c r="I18" s="24">
        <v>0</v>
      </c>
      <c r="J18" s="25">
        <v>24</v>
      </c>
      <c r="K18" s="25">
        <v>9</v>
      </c>
      <c r="L18" s="25">
        <v>0</v>
      </c>
      <c r="M18" s="25">
        <v>0</v>
      </c>
      <c r="N18" s="24">
        <v>0</v>
      </c>
      <c r="O18" s="26">
        <v>0</v>
      </c>
      <c r="T18" s="64"/>
    </row>
    <row r="19" spans="1:20" ht="21" customHeight="1" x14ac:dyDescent="0.3">
      <c r="A19" s="6" t="s">
        <v>26</v>
      </c>
      <c r="B19" s="21">
        <v>51.71</v>
      </c>
      <c r="C19" s="22">
        <f t="shared" si="1"/>
        <v>7.88526640031718</v>
      </c>
      <c r="D19" s="23">
        <f t="shared" si="2"/>
        <v>1</v>
      </c>
      <c r="E19" s="24">
        <v>0</v>
      </c>
      <c r="F19" s="24">
        <v>1</v>
      </c>
      <c r="G19" s="24">
        <v>0</v>
      </c>
      <c r="H19" s="24">
        <v>0</v>
      </c>
      <c r="I19" s="24">
        <v>0</v>
      </c>
      <c r="J19" s="25">
        <v>35</v>
      </c>
      <c r="K19" s="25">
        <v>13</v>
      </c>
      <c r="L19" s="25">
        <v>0</v>
      </c>
      <c r="M19" s="25">
        <v>0</v>
      </c>
      <c r="N19" s="24">
        <v>0</v>
      </c>
      <c r="O19" s="26">
        <v>1</v>
      </c>
    </row>
    <row r="20" spans="1:20" ht="21" customHeight="1" x14ac:dyDescent="0.3">
      <c r="A20" s="6" t="s">
        <v>27</v>
      </c>
      <c r="B20" s="21">
        <v>55.46</v>
      </c>
      <c r="C20" s="22">
        <f t="shared" si="1"/>
        <v>8.4571045167586689</v>
      </c>
      <c r="D20" s="23">
        <f t="shared" si="2"/>
        <v>1</v>
      </c>
      <c r="E20" s="24">
        <v>0</v>
      </c>
      <c r="F20" s="24">
        <v>1</v>
      </c>
      <c r="G20" s="24">
        <v>0</v>
      </c>
      <c r="H20" s="24">
        <v>0</v>
      </c>
      <c r="I20" s="24">
        <v>0</v>
      </c>
      <c r="J20" s="25">
        <v>33</v>
      </c>
      <c r="K20" s="25">
        <v>11</v>
      </c>
      <c r="L20" s="25">
        <v>0</v>
      </c>
      <c r="M20" s="25">
        <v>0</v>
      </c>
      <c r="N20" s="24">
        <v>0</v>
      </c>
      <c r="O20" s="26">
        <v>1</v>
      </c>
      <c r="R20" s="64"/>
    </row>
    <row r="21" spans="1:20" ht="21" customHeight="1" x14ac:dyDescent="0.3">
      <c r="A21" s="6" t="s">
        <v>28</v>
      </c>
      <c r="B21" s="21">
        <v>48.76</v>
      </c>
      <c r="C21" s="22">
        <f t="shared" si="1"/>
        <v>7.4354204153832075</v>
      </c>
      <c r="D21" s="23">
        <f t="shared" si="2"/>
        <v>1</v>
      </c>
      <c r="E21" s="24">
        <v>0</v>
      </c>
      <c r="F21" s="24">
        <v>1</v>
      </c>
      <c r="G21" s="24">
        <v>0</v>
      </c>
      <c r="H21" s="24">
        <v>0</v>
      </c>
      <c r="I21" s="24">
        <v>0</v>
      </c>
      <c r="J21" s="25">
        <v>25</v>
      </c>
      <c r="K21" s="25">
        <v>13</v>
      </c>
      <c r="L21" s="25">
        <v>0</v>
      </c>
      <c r="M21" s="25">
        <v>0</v>
      </c>
      <c r="N21" s="24">
        <v>0</v>
      </c>
      <c r="O21" s="26">
        <v>2</v>
      </c>
    </row>
    <row r="22" spans="1:20" ht="21" customHeight="1" x14ac:dyDescent="0.3">
      <c r="A22" s="6" t="s">
        <v>29</v>
      </c>
      <c r="B22" s="21">
        <v>34.630000000000003</v>
      </c>
      <c r="C22" s="22">
        <f t="shared" si="1"/>
        <v>5.2807343926316763</v>
      </c>
      <c r="D22" s="23">
        <f t="shared" si="2"/>
        <v>1</v>
      </c>
      <c r="E22" s="24">
        <v>0</v>
      </c>
      <c r="F22" s="24">
        <v>1</v>
      </c>
      <c r="G22" s="24">
        <v>0</v>
      </c>
      <c r="H22" s="24">
        <v>0</v>
      </c>
      <c r="I22" s="24">
        <v>0</v>
      </c>
      <c r="J22" s="25">
        <v>19</v>
      </c>
      <c r="K22" s="25">
        <v>7</v>
      </c>
      <c r="L22" s="25">
        <v>0</v>
      </c>
      <c r="M22" s="25">
        <v>0</v>
      </c>
      <c r="N22" s="24">
        <v>0</v>
      </c>
      <c r="O22" s="26">
        <v>1</v>
      </c>
    </row>
    <row r="23" spans="1:20" ht="21" customHeight="1" x14ac:dyDescent="0.3">
      <c r="A23" s="6" t="s">
        <v>30</v>
      </c>
      <c r="B23" s="21">
        <v>33.26</v>
      </c>
      <c r="C23" s="22">
        <f t="shared" si="1"/>
        <v>5.071822867425051</v>
      </c>
      <c r="D23" s="23">
        <f t="shared" si="2"/>
        <v>1</v>
      </c>
      <c r="E23" s="24">
        <v>0</v>
      </c>
      <c r="F23" s="24">
        <v>1</v>
      </c>
      <c r="G23" s="24">
        <v>0</v>
      </c>
      <c r="H23" s="24">
        <v>0</v>
      </c>
      <c r="I23" s="24">
        <v>0</v>
      </c>
      <c r="J23" s="25">
        <v>14</v>
      </c>
      <c r="K23" s="25">
        <v>5</v>
      </c>
      <c r="L23" s="25">
        <v>0</v>
      </c>
      <c r="M23" s="25">
        <v>0</v>
      </c>
      <c r="N23" s="24">
        <v>0</v>
      </c>
      <c r="O23" s="26">
        <v>0</v>
      </c>
    </row>
    <row r="24" spans="1:20" ht="21" customHeight="1" x14ac:dyDescent="0.3">
      <c r="A24" s="6" t="s">
        <v>31</v>
      </c>
      <c r="B24" s="21">
        <v>29.16</v>
      </c>
      <c r="C24" s="22">
        <f t="shared" si="1"/>
        <v>4.4466131934490232</v>
      </c>
      <c r="D24" s="23">
        <f t="shared" si="2"/>
        <v>1</v>
      </c>
      <c r="E24" s="24">
        <v>0</v>
      </c>
      <c r="F24" s="24">
        <v>1</v>
      </c>
      <c r="G24" s="24">
        <v>0</v>
      </c>
      <c r="H24" s="24">
        <v>0</v>
      </c>
      <c r="I24" s="24">
        <v>0</v>
      </c>
      <c r="J24" s="25">
        <v>15</v>
      </c>
      <c r="K24" s="25">
        <v>7</v>
      </c>
      <c r="L24" s="25">
        <v>0</v>
      </c>
      <c r="M24" s="25">
        <v>0</v>
      </c>
      <c r="N24" s="24">
        <v>0</v>
      </c>
      <c r="O24" s="26">
        <v>0</v>
      </c>
    </row>
    <row r="25" spans="1:20" ht="21" customHeight="1" x14ac:dyDescent="0.3">
      <c r="A25" s="6" t="s">
        <v>32</v>
      </c>
      <c r="B25" s="21">
        <v>59.96</v>
      </c>
      <c r="C25" s="22">
        <f t="shared" si="1"/>
        <v>9.1433102564884567</v>
      </c>
      <c r="D25" s="23">
        <f t="shared" si="2"/>
        <v>1</v>
      </c>
      <c r="E25" s="24">
        <v>0</v>
      </c>
      <c r="F25" s="24">
        <v>1</v>
      </c>
      <c r="G25" s="24">
        <v>0</v>
      </c>
      <c r="H25" s="24">
        <v>0</v>
      </c>
      <c r="I25" s="24">
        <v>0</v>
      </c>
      <c r="J25" s="25">
        <v>31</v>
      </c>
      <c r="K25" s="25">
        <v>25</v>
      </c>
      <c r="L25" s="25">
        <v>0</v>
      </c>
      <c r="M25" s="25">
        <v>0</v>
      </c>
      <c r="N25" s="24">
        <v>0</v>
      </c>
      <c r="O25" s="26">
        <v>1</v>
      </c>
    </row>
    <row r="26" spans="1:20" ht="21" customHeight="1" x14ac:dyDescent="0.3">
      <c r="A26" s="6" t="s">
        <v>33</v>
      </c>
      <c r="B26" s="21">
        <v>18.43</v>
      </c>
      <c r="C26" s="22">
        <f t="shared" si="1"/>
        <v>2.8103937296044408</v>
      </c>
      <c r="D26" s="23">
        <f t="shared" si="2"/>
        <v>1</v>
      </c>
      <c r="E26" s="24">
        <v>0</v>
      </c>
      <c r="F26" s="24">
        <v>1</v>
      </c>
      <c r="G26" s="24">
        <v>0</v>
      </c>
      <c r="H26" s="24">
        <v>0</v>
      </c>
      <c r="I26" s="24">
        <v>0</v>
      </c>
      <c r="J26" s="25">
        <v>10</v>
      </c>
      <c r="K26" s="25">
        <v>7</v>
      </c>
      <c r="L26" s="25">
        <v>0</v>
      </c>
      <c r="M26" s="25">
        <v>0</v>
      </c>
      <c r="N26" s="24">
        <v>0</v>
      </c>
      <c r="O26" s="26">
        <v>0</v>
      </c>
    </row>
    <row r="27" spans="1:20" ht="21" customHeight="1" x14ac:dyDescent="0.3">
      <c r="A27" s="27" t="s">
        <v>34</v>
      </c>
      <c r="B27" s="28">
        <v>43.23</v>
      </c>
      <c r="C27" s="29">
        <f t="shared" si="1"/>
        <v>6.592149806337491</v>
      </c>
      <c r="D27" s="30">
        <f>SUM(E27:F27)</f>
        <v>1</v>
      </c>
      <c r="E27" s="31">
        <v>0</v>
      </c>
      <c r="F27" s="31">
        <v>1</v>
      </c>
      <c r="G27" s="31">
        <v>0</v>
      </c>
      <c r="H27" s="31">
        <v>0</v>
      </c>
      <c r="I27" s="31">
        <v>0</v>
      </c>
      <c r="J27" s="32">
        <v>20</v>
      </c>
      <c r="K27" s="32">
        <v>9</v>
      </c>
      <c r="L27" s="32">
        <v>0</v>
      </c>
      <c r="M27" s="32">
        <v>0</v>
      </c>
      <c r="N27" s="31">
        <v>0</v>
      </c>
      <c r="O27" s="33">
        <v>1</v>
      </c>
    </row>
    <row r="28" spans="1:20" s="3" customFormat="1" ht="16.5" customHeight="1" x14ac:dyDescent="0.3">
      <c r="A28" s="34" t="s">
        <v>35</v>
      </c>
      <c r="K28" s="192" t="s">
        <v>36</v>
      </c>
      <c r="L28" s="192"/>
      <c r="M28" s="192"/>
      <c r="N28" s="192"/>
      <c r="O28" s="192"/>
    </row>
  </sheetData>
  <mergeCells count="19">
    <mergeCell ref="A2:O2"/>
    <mergeCell ref="A3:O3"/>
    <mergeCell ref="A5:A7"/>
    <mergeCell ref="B5:B7"/>
    <mergeCell ref="C5:C7"/>
    <mergeCell ref="D5:H5"/>
    <mergeCell ref="I5:K5"/>
    <mergeCell ref="L5:O5"/>
    <mergeCell ref="D6:D7"/>
    <mergeCell ref="E6:E7"/>
    <mergeCell ref="N6:N7"/>
    <mergeCell ref="O6:O7"/>
    <mergeCell ref="K28:O28"/>
    <mergeCell ref="F6:F7"/>
    <mergeCell ref="G6:H6"/>
    <mergeCell ref="I6:I7"/>
    <mergeCell ref="J6:K6"/>
    <mergeCell ref="L6:L7"/>
    <mergeCell ref="M6:M7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AF26"/>
  <sheetViews>
    <sheetView workbookViewId="0">
      <selection activeCell="Z24" sqref="Z24"/>
    </sheetView>
  </sheetViews>
  <sheetFormatPr defaultRowHeight="13.5" x14ac:dyDescent="0.3"/>
  <cols>
    <col min="1" max="1" width="9" style="2"/>
    <col min="2" max="2" width="15.875" style="2" customWidth="1"/>
    <col min="3" max="3" width="16.125" style="2" customWidth="1"/>
    <col min="4" max="4" width="17" style="2" customWidth="1"/>
    <col min="5" max="5" width="11.875" style="2" customWidth="1"/>
    <col min="6" max="6" width="14.125" style="2" customWidth="1"/>
    <col min="7" max="8" width="15.25" style="2" customWidth="1"/>
    <col min="9" max="9" width="14.625" style="2" customWidth="1"/>
    <col min="10" max="10" width="13.875" style="2" customWidth="1"/>
    <col min="11" max="11" width="11.75" style="2" bestFit="1" customWidth="1"/>
    <col min="12" max="12" width="13.375" style="2" customWidth="1"/>
    <col min="13" max="13" width="11" style="2" customWidth="1"/>
    <col min="14" max="14" width="15.75" style="2" customWidth="1"/>
    <col min="15" max="15" width="13.5" style="2" customWidth="1"/>
    <col min="16" max="17" width="14.25" style="2" customWidth="1"/>
    <col min="18" max="18" width="13.125" style="2" customWidth="1"/>
    <col min="19" max="19" width="13.5" style="2" customWidth="1"/>
    <col min="20" max="20" width="14.125" style="2" customWidth="1"/>
    <col min="21" max="21" width="14.5" style="2" customWidth="1"/>
    <col min="22" max="22" width="12.625" style="2" customWidth="1"/>
    <col min="23" max="23" width="14.375" style="2" customWidth="1"/>
    <col min="24" max="24" width="10.75" style="2" bestFit="1" customWidth="1"/>
    <col min="25" max="25" width="13.625" style="2" customWidth="1"/>
    <col min="26" max="26" width="10.75" style="2" bestFit="1" customWidth="1"/>
    <col min="27" max="27" width="11.125" style="2" customWidth="1"/>
    <col min="28" max="28" width="10.625" style="2" customWidth="1"/>
    <col min="29" max="29" width="14.5" style="2" customWidth="1"/>
    <col min="30" max="30" width="17.25" style="2" customWidth="1"/>
    <col min="31" max="31" width="20.375" style="2" bestFit="1" customWidth="1"/>
    <col min="32" max="32" width="17.75" style="2" bestFit="1" customWidth="1"/>
    <col min="33" max="16384" width="9" style="2"/>
  </cols>
  <sheetData>
    <row r="2" spans="1:32" ht="35.25" customHeight="1" x14ac:dyDescent="0.3">
      <c r="A2" s="199" t="s">
        <v>37</v>
      </c>
      <c r="B2" s="199"/>
      <c r="C2" s="199"/>
      <c r="D2" s="199"/>
    </row>
    <row r="3" spans="1:32" ht="16.5" customHeight="1" x14ac:dyDescent="0.3">
      <c r="A3" s="4" t="s">
        <v>38</v>
      </c>
      <c r="F3" s="2" t="s">
        <v>39</v>
      </c>
      <c r="AD3" s="4" t="s">
        <v>40</v>
      </c>
    </row>
    <row r="4" spans="1:32" ht="36" x14ac:dyDescent="0.3">
      <c r="A4" s="35" t="s">
        <v>41</v>
      </c>
      <c r="B4" s="5" t="s">
        <v>42</v>
      </c>
      <c r="C4" s="5" t="s">
        <v>43</v>
      </c>
      <c r="D4" s="5" t="s">
        <v>44</v>
      </c>
      <c r="E4" s="5" t="s">
        <v>45</v>
      </c>
      <c r="F4" s="5" t="s">
        <v>46</v>
      </c>
      <c r="G4" s="5" t="s">
        <v>47</v>
      </c>
      <c r="H4" s="5" t="s">
        <v>48</v>
      </c>
      <c r="I4" s="5" t="s">
        <v>49</v>
      </c>
      <c r="J4" s="5" t="s">
        <v>50</v>
      </c>
      <c r="K4" s="5" t="s">
        <v>51</v>
      </c>
      <c r="L4" s="5" t="s">
        <v>52</v>
      </c>
      <c r="M4" s="5" t="s">
        <v>53</v>
      </c>
      <c r="N4" s="5" t="s">
        <v>54</v>
      </c>
      <c r="O4" s="5" t="s">
        <v>55</v>
      </c>
      <c r="P4" s="5" t="s">
        <v>56</v>
      </c>
      <c r="Q4" s="5" t="s">
        <v>57</v>
      </c>
      <c r="R4" s="5" t="s">
        <v>58</v>
      </c>
      <c r="S4" s="5" t="s">
        <v>59</v>
      </c>
      <c r="T4" s="5" t="s">
        <v>60</v>
      </c>
      <c r="U4" s="5" t="s">
        <v>61</v>
      </c>
      <c r="V4" s="5" t="s">
        <v>62</v>
      </c>
      <c r="W4" s="5" t="s">
        <v>63</v>
      </c>
      <c r="X4" s="5" t="s">
        <v>64</v>
      </c>
      <c r="Y4" s="5" t="s">
        <v>65</v>
      </c>
      <c r="Z4" s="5" t="s">
        <v>66</v>
      </c>
      <c r="AA4" s="5" t="s">
        <v>67</v>
      </c>
      <c r="AB4" s="5" t="s">
        <v>68</v>
      </c>
      <c r="AC4" s="5" t="s">
        <v>69</v>
      </c>
      <c r="AD4" s="5" t="s">
        <v>70</v>
      </c>
    </row>
    <row r="5" spans="1:32" s="43" customFormat="1" ht="20.25" customHeight="1" x14ac:dyDescent="0.3">
      <c r="A5" s="6">
        <v>2017</v>
      </c>
      <c r="B5" s="36">
        <v>655916743</v>
      </c>
      <c r="C5" s="37" t="s">
        <v>71</v>
      </c>
      <c r="D5" s="38">
        <v>103785596.7</v>
      </c>
      <c r="E5" s="38">
        <v>141984</v>
      </c>
      <c r="F5" s="38">
        <v>5295397</v>
      </c>
      <c r="G5" s="38">
        <v>326606782.30000001</v>
      </c>
      <c r="H5" s="39">
        <v>0</v>
      </c>
      <c r="I5" s="38">
        <v>37278646</v>
      </c>
      <c r="J5" s="38">
        <v>10781423.5</v>
      </c>
      <c r="K5" s="38">
        <v>482062.2</v>
      </c>
      <c r="L5" s="38">
        <v>1077107.8999999999</v>
      </c>
      <c r="M5" s="38">
        <v>83904.8</v>
      </c>
      <c r="N5" s="38">
        <v>6636</v>
      </c>
      <c r="O5" s="38">
        <v>506717.9</v>
      </c>
      <c r="P5" s="38">
        <v>15092279.699999999</v>
      </c>
      <c r="Q5" s="39">
        <v>0</v>
      </c>
      <c r="R5" s="37">
        <v>14141</v>
      </c>
      <c r="S5" s="38">
        <v>2165997.2000000002</v>
      </c>
      <c r="T5" s="38">
        <v>18484635.100000001</v>
      </c>
      <c r="U5" s="38">
        <v>12780142.199999999</v>
      </c>
      <c r="V5" s="38">
        <v>1162306.3</v>
      </c>
      <c r="W5" s="38">
        <v>166184</v>
      </c>
      <c r="X5" s="38">
        <v>37886.6</v>
      </c>
      <c r="Y5" s="38">
        <v>86491.1</v>
      </c>
      <c r="Z5" s="38">
        <v>48060</v>
      </c>
      <c r="AA5" s="38">
        <v>116332</v>
      </c>
      <c r="AB5" s="39">
        <v>0</v>
      </c>
      <c r="AC5" s="38">
        <v>2000591</v>
      </c>
      <c r="AD5" s="40">
        <v>10733629.1</v>
      </c>
      <c r="AE5" s="41"/>
      <c r="AF5" s="42"/>
    </row>
    <row r="6" spans="1:32" s="43" customFormat="1" ht="20.25" customHeight="1" x14ac:dyDescent="0.3">
      <c r="A6" s="13">
        <v>2018</v>
      </c>
      <c r="B6" s="44">
        <v>655713027.79999995</v>
      </c>
      <c r="C6" s="45">
        <v>107608483.5</v>
      </c>
      <c r="D6" s="45">
        <v>103592719.7</v>
      </c>
      <c r="E6" s="45">
        <v>148358</v>
      </c>
      <c r="F6" s="45">
        <v>5298476.0999999996</v>
      </c>
      <c r="G6" s="45">
        <v>325568314</v>
      </c>
      <c r="H6" s="46">
        <v>0</v>
      </c>
      <c r="I6" s="45">
        <v>37213356.600000001</v>
      </c>
      <c r="J6" s="45">
        <v>10862126.5</v>
      </c>
      <c r="K6" s="45">
        <v>495753.2</v>
      </c>
      <c r="L6" s="45">
        <v>1077107.8999999999</v>
      </c>
      <c r="M6" s="45">
        <v>83904.8</v>
      </c>
      <c r="N6" s="45">
        <v>6636</v>
      </c>
      <c r="O6" s="45">
        <v>514988.9</v>
      </c>
      <c r="P6" s="45">
        <v>15113575.699999999</v>
      </c>
      <c r="Q6" s="46">
        <v>0</v>
      </c>
      <c r="R6" s="45">
        <v>14141</v>
      </c>
      <c r="S6" s="45">
        <v>2179399.6</v>
      </c>
      <c r="T6" s="45">
        <v>18487941.699999999</v>
      </c>
      <c r="U6" s="45">
        <v>12987379.699999999</v>
      </c>
      <c r="V6" s="45">
        <v>1254450.3999999999</v>
      </c>
      <c r="W6" s="45">
        <v>166632</v>
      </c>
      <c r="X6" s="45">
        <v>37886.6</v>
      </c>
      <c r="Y6" s="45">
        <v>99797.1</v>
      </c>
      <c r="Z6" s="45">
        <v>48060</v>
      </c>
      <c r="AA6" s="45">
        <v>118347</v>
      </c>
      <c r="AB6" s="46">
        <v>0</v>
      </c>
      <c r="AC6" s="45">
        <v>1997974</v>
      </c>
      <c r="AD6" s="47">
        <v>10737217.800000001</v>
      </c>
      <c r="AE6" s="41"/>
      <c r="AF6" s="42"/>
    </row>
    <row r="7" spans="1:32" s="43" customFormat="1" ht="20.25" customHeight="1" x14ac:dyDescent="0.3">
      <c r="A7" s="13">
        <v>2019</v>
      </c>
      <c r="B7" s="44">
        <v>655601236.80000007</v>
      </c>
      <c r="C7" s="45">
        <v>107758714.40000001</v>
      </c>
      <c r="D7" s="45">
        <v>103286317.7</v>
      </c>
      <c r="E7" s="45">
        <v>148358</v>
      </c>
      <c r="F7" s="45">
        <v>5303965.0999999996</v>
      </c>
      <c r="G7" s="45">
        <v>325352725.69999999</v>
      </c>
      <c r="H7" s="46">
        <v>0</v>
      </c>
      <c r="I7" s="45">
        <v>37110215.600000001</v>
      </c>
      <c r="J7" s="45">
        <v>10944648</v>
      </c>
      <c r="K7" s="45">
        <v>501804.2</v>
      </c>
      <c r="L7" s="45">
        <v>1078569.8999999999</v>
      </c>
      <c r="M7" s="45">
        <v>107582.8</v>
      </c>
      <c r="N7" s="45">
        <v>10425</v>
      </c>
      <c r="O7" s="45">
        <v>529123.9</v>
      </c>
      <c r="P7" s="45">
        <v>15139728.700000001</v>
      </c>
      <c r="Q7" s="46">
        <v>0</v>
      </c>
      <c r="R7" s="45">
        <v>14141</v>
      </c>
      <c r="S7" s="45">
        <v>2174495.6</v>
      </c>
      <c r="T7" s="45">
        <v>18478763.700000003</v>
      </c>
      <c r="U7" s="45">
        <v>13006828.699999999</v>
      </c>
      <c r="V7" s="45">
        <v>1372921.4</v>
      </c>
      <c r="W7" s="45">
        <v>166632</v>
      </c>
      <c r="X7" s="45">
        <v>55003.6</v>
      </c>
      <c r="Y7" s="45">
        <v>100650.1</v>
      </c>
      <c r="Z7" s="45">
        <v>48060</v>
      </c>
      <c r="AA7" s="45">
        <v>117347</v>
      </c>
      <c r="AB7" s="46">
        <v>0</v>
      </c>
      <c r="AC7" s="45">
        <v>1992344</v>
      </c>
      <c r="AD7" s="47">
        <v>10801870.700000001</v>
      </c>
      <c r="AE7" s="41"/>
      <c r="AF7" s="42"/>
    </row>
    <row r="8" spans="1:32" s="43" customFormat="1" ht="20.25" customHeight="1" x14ac:dyDescent="0.3">
      <c r="A8" s="13">
        <v>2020</v>
      </c>
      <c r="B8" s="44">
        <v>655570474.50000012</v>
      </c>
      <c r="C8" s="45">
        <v>107658013</v>
      </c>
      <c r="D8" s="45">
        <v>103127310.99999999</v>
      </c>
      <c r="E8" s="45">
        <v>149176</v>
      </c>
      <c r="F8" s="45">
        <v>5306186.0999999996</v>
      </c>
      <c r="G8" s="45">
        <v>325183468.69999999</v>
      </c>
      <c r="H8" s="46">
        <v>0</v>
      </c>
      <c r="I8" s="45">
        <v>36972275.600000001</v>
      </c>
      <c r="J8" s="45">
        <v>11047019.4</v>
      </c>
      <c r="K8" s="45">
        <v>504687.2</v>
      </c>
      <c r="L8" s="45">
        <v>1058991.8999999999</v>
      </c>
      <c r="M8" s="45">
        <v>115164.1</v>
      </c>
      <c r="N8" s="45">
        <v>10425</v>
      </c>
      <c r="O8" s="45">
        <v>562444.20000000007</v>
      </c>
      <c r="P8" s="45">
        <v>15204833.100000001</v>
      </c>
      <c r="Q8" s="46">
        <v>0</v>
      </c>
      <c r="R8" s="45">
        <v>14141</v>
      </c>
      <c r="S8" s="45">
        <v>2176907.9</v>
      </c>
      <c r="T8" s="45">
        <v>18486173.700000003</v>
      </c>
      <c r="U8" s="45">
        <v>13025869.699999999</v>
      </c>
      <c r="V8" s="45">
        <v>1372921.4</v>
      </c>
      <c r="W8" s="45">
        <v>210543</v>
      </c>
      <c r="X8" s="45">
        <v>55003.6</v>
      </c>
      <c r="Y8" s="45">
        <v>176618.2</v>
      </c>
      <c r="Z8" s="45">
        <v>58040</v>
      </c>
      <c r="AA8" s="45">
        <v>120680</v>
      </c>
      <c r="AB8" s="46">
        <v>0</v>
      </c>
      <c r="AC8" s="45">
        <v>1992605</v>
      </c>
      <c r="AD8" s="47">
        <v>10980975.700000001</v>
      </c>
      <c r="AE8" s="41"/>
      <c r="AF8" s="42"/>
    </row>
    <row r="9" spans="1:32" s="43" customFormat="1" ht="20.25" customHeight="1" x14ac:dyDescent="0.3">
      <c r="A9" s="13">
        <v>2021</v>
      </c>
      <c r="B9" s="44">
        <v>655787798.39999998</v>
      </c>
      <c r="C9" s="45">
        <v>107512890.8</v>
      </c>
      <c r="D9" s="45">
        <v>102569288.3</v>
      </c>
      <c r="E9" s="45">
        <v>152513</v>
      </c>
      <c r="F9" s="45">
        <v>5318652.5999999996</v>
      </c>
      <c r="G9" s="45">
        <v>325094813.19999999</v>
      </c>
      <c r="H9" s="46">
        <v>0</v>
      </c>
      <c r="I9" s="45">
        <v>36194134</v>
      </c>
      <c r="J9" s="45">
        <v>11282210.300000001</v>
      </c>
      <c r="K9" s="45">
        <v>513028.5</v>
      </c>
      <c r="L9" s="45">
        <v>1053265.3</v>
      </c>
      <c r="M9" s="45">
        <v>128178.1</v>
      </c>
      <c r="N9" s="45">
        <v>10425</v>
      </c>
      <c r="O9" s="45">
        <v>599970.69999999995</v>
      </c>
      <c r="P9" s="45">
        <v>15282864.1</v>
      </c>
      <c r="Q9" s="46">
        <v>0</v>
      </c>
      <c r="R9" s="45">
        <v>14141</v>
      </c>
      <c r="S9" s="45">
        <v>2184992.2000000002</v>
      </c>
      <c r="T9" s="45">
        <v>18445285.899999999</v>
      </c>
      <c r="U9" s="45">
        <v>12880001.6</v>
      </c>
      <c r="V9" s="45">
        <v>1547404.7</v>
      </c>
      <c r="W9" s="45">
        <v>216939</v>
      </c>
      <c r="X9" s="45">
        <v>55003.6</v>
      </c>
      <c r="Y9" s="45">
        <v>195944.2</v>
      </c>
      <c r="Z9" s="45">
        <v>58040</v>
      </c>
      <c r="AA9" s="45">
        <v>135016</v>
      </c>
      <c r="AB9" s="46">
        <v>0</v>
      </c>
      <c r="AC9" s="45">
        <v>1984699.5</v>
      </c>
      <c r="AD9" s="47">
        <v>12358096.800000001</v>
      </c>
      <c r="AE9" s="41"/>
      <c r="AF9" s="42"/>
    </row>
    <row r="10" spans="1:32" s="53" customFormat="1" ht="20.25" customHeight="1" x14ac:dyDescent="0.3">
      <c r="A10" s="17">
        <v>2022</v>
      </c>
      <c r="B10" s="48">
        <f t="shared" ref="B10:AA10" si="0">SUM(B11:B24)</f>
        <v>655787798.4000001</v>
      </c>
      <c r="C10" s="49">
        <f>SUM(C11:C24)</f>
        <v>107512890.80000001</v>
      </c>
      <c r="D10" s="49">
        <f t="shared" si="0"/>
        <v>102569288.3</v>
      </c>
      <c r="E10" s="49">
        <f t="shared" si="0"/>
        <v>152513</v>
      </c>
      <c r="F10" s="49">
        <f t="shared" si="0"/>
        <v>5318652.5999999996</v>
      </c>
      <c r="G10" s="49">
        <f t="shared" si="0"/>
        <v>325094813.19999999</v>
      </c>
      <c r="H10" s="49">
        <v>0</v>
      </c>
      <c r="I10" s="49">
        <f t="shared" si="0"/>
        <v>36194134</v>
      </c>
      <c r="J10" s="49">
        <f t="shared" si="0"/>
        <v>11282210.300000001</v>
      </c>
      <c r="K10" s="49">
        <f t="shared" si="0"/>
        <v>513028.5</v>
      </c>
      <c r="L10" s="49">
        <f t="shared" si="0"/>
        <v>1053265.3</v>
      </c>
      <c r="M10" s="49">
        <f t="shared" si="0"/>
        <v>128178.1</v>
      </c>
      <c r="N10" s="49">
        <f t="shared" si="0"/>
        <v>10425</v>
      </c>
      <c r="O10" s="49">
        <f t="shared" si="0"/>
        <v>599970.70000000007</v>
      </c>
      <c r="P10" s="49">
        <f t="shared" si="0"/>
        <v>15282864.1</v>
      </c>
      <c r="Q10" s="49"/>
      <c r="R10" s="49">
        <f t="shared" si="0"/>
        <v>2184992.2000000002</v>
      </c>
      <c r="S10" s="49">
        <f t="shared" si="0"/>
        <v>14141</v>
      </c>
      <c r="T10" s="49">
        <f t="shared" si="0"/>
        <v>18445285.900000002</v>
      </c>
      <c r="U10" s="49">
        <f t="shared" si="0"/>
        <v>12880001.6</v>
      </c>
      <c r="V10" s="49">
        <f t="shared" si="0"/>
        <v>1547404.7000000002</v>
      </c>
      <c r="W10" s="49">
        <f t="shared" si="0"/>
        <v>216939</v>
      </c>
      <c r="X10" s="49">
        <f t="shared" si="0"/>
        <v>55003.6</v>
      </c>
      <c r="Y10" s="49">
        <f t="shared" si="0"/>
        <v>195944.2</v>
      </c>
      <c r="Z10" s="49">
        <f t="shared" si="0"/>
        <v>58040</v>
      </c>
      <c r="AA10" s="49">
        <f t="shared" si="0"/>
        <v>135016</v>
      </c>
      <c r="AB10" s="50">
        <v>0</v>
      </c>
      <c r="AC10" s="49">
        <f>SUM(AC11:AC24)</f>
        <v>1984699.5</v>
      </c>
      <c r="AD10" s="51">
        <f>SUM(AD11:AD24)</f>
        <v>12358096.800000001</v>
      </c>
      <c r="AE10" s="41"/>
      <c r="AF10" s="52"/>
    </row>
    <row r="11" spans="1:32" ht="20.25" customHeight="1" x14ac:dyDescent="0.3">
      <c r="A11" s="6" t="s">
        <v>21</v>
      </c>
      <c r="B11" s="172">
        <f>SUM(C11:AD11)</f>
        <v>79612834.699999988</v>
      </c>
      <c r="C11" s="173">
        <v>13019930.5</v>
      </c>
      <c r="D11" s="174">
        <v>15984591.800000001</v>
      </c>
      <c r="E11" s="175">
        <v>891</v>
      </c>
      <c r="F11" s="174">
        <v>5083742.5</v>
      </c>
      <c r="G11" s="174">
        <v>29222194.899999999</v>
      </c>
      <c r="H11" s="180" t="s">
        <v>234</v>
      </c>
      <c r="I11" s="174">
        <v>3533229.3</v>
      </c>
      <c r="J11" s="174">
        <v>1361980.1</v>
      </c>
      <c r="K11" s="174">
        <v>276462.2</v>
      </c>
      <c r="L11" s="174">
        <v>142910</v>
      </c>
      <c r="M11" s="174">
        <v>8879.7999999999993</v>
      </c>
      <c r="N11" s="174">
        <v>4222</v>
      </c>
      <c r="O11" s="174">
        <v>131198.9</v>
      </c>
      <c r="P11" s="174">
        <v>2077114.5</v>
      </c>
      <c r="Q11" s="180" t="s">
        <v>234</v>
      </c>
      <c r="R11" s="174">
        <v>448927.8</v>
      </c>
      <c r="S11" s="175">
        <v>179</v>
      </c>
      <c r="T11" s="174">
        <v>2448630.2000000002</v>
      </c>
      <c r="U11" s="174">
        <v>2589529.7000000002</v>
      </c>
      <c r="V11" s="174">
        <v>296734.09999999998</v>
      </c>
      <c r="W11" s="174">
        <v>57401</v>
      </c>
      <c r="X11" s="174">
        <v>36633.599999999999</v>
      </c>
      <c r="Y11" s="180" t="s">
        <v>234</v>
      </c>
      <c r="Z11" s="180" t="s">
        <v>234</v>
      </c>
      <c r="AA11" s="174">
        <v>17107</v>
      </c>
      <c r="AB11" s="180" t="s">
        <v>234</v>
      </c>
      <c r="AC11" s="174">
        <v>142874</v>
      </c>
      <c r="AD11" s="176">
        <v>2727470.8</v>
      </c>
      <c r="AF11" s="182"/>
    </row>
    <row r="12" spans="1:32" ht="20.25" customHeight="1" x14ac:dyDescent="0.3">
      <c r="A12" s="6" t="s">
        <v>72</v>
      </c>
      <c r="B12" s="172">
        <f t="shared" ref="B12:B24" si="1">SUM(C12:AD12)</f>
        <v>67638672.299999997</v>
      </c>
      <c r="C12" s="173">
        <v>18534403.199999999</v>
      </c>
      <c r="D12" s="174">
        <v>11876468</v>
      </c>
      <c r="E12" s="174">
        <v>122132</v>
      </c>
      <c r="F12" s="174">
        <v>133046</v>
      </c>
      <c r="G12" s="174">
        <v>24367635.600000001</v>
      </c>
      <c r="H12" s="180" t="s">
        <v>234</v>
      </c>
      <c r="I12" s="174">
        <v>2852263</v>
      </c>
      <c r="J12" s="174">
        <v>1894834.6</v>
      </c>
      <c r="K12" s="174">
        <v>87944</v>
      </c>
      <c r="L12" s="174">
        <v>120947</v>
      </c>
      <c r="M12" s="174">
        <v>34354</v>
      </c>
      <c r="N12" s="174">
        <v>3789</v>
      </c>
      <c r="O12" s="174">
        <v>95257</v>
      </c>
      <c r="P12" s="174">
        <v>1770942</v>
      </c>
      <c r="Q12" s="180" t="s">
        <v>234</v>
      </c>
      <c r="R12" s="174">
        <v>301333.90000000002</v>
      </c>
      <c r="S12" s="174">
        <v>6046</v>
      </c>
      <c r="T12" s="174">
        <v>1314700.3999999999</v>
      </c>
      <c r="U12" s="174">
        <v>1399101.7</v>
      </c>
      <c r="V12" s="174">
        <v>94445</v>
      </c>
      <c r="W12" s="180" t="s">
        <v>234</v>
      </c>
      <c r="X12" s="180" t="s">
        <v>234</v>
      </c>
      <c r="Y12" s="174">
        <v>135339.1</v>
      </c>
      <c r="Z12" s="174">
        <v>28121</v>
      </c>
      <c r="AA12" s="174">
        <v>28651</v>
      </c>
      <c r="AB12" s="180" t="s">
        <v>234</v>
      </c>
      <c r="AC12" s="174">
        <v>99585</v>
      </c>
      <c r="AD12" s="176">
        <v>2337333.7999999998</v>
      </c>
      <c r="AF12" s="182"/>
    </row>
    <row r="13" spans="1:32" ht="20.25" customHeight="1" x14ac:dyDescent="0.3">
      <c r="A13" s="6" t="s">
        <v>23</v>
      </c>
      <c r="B13" s="172">
        <f t="shared" si="1"/>
        <v>33824887.100000001</v>
      </c>
      <c r="C13" s="173">
        <v>3753550.5</v>
      </c>
      <c r="D13" s="174">
        <v>5892373.2999999998</v>
      </c>
      <c r="E13" s="180" t="s">
        <v>234</v>
      </c>
      <c r="F13" s="174">
        <v>13134</v>
      </c>
      <c r="G13" s="174">
        <v>14041589.6</v>
      </c>
      <c r="H13" s="180" t="s">
        <v>234</v>
      </c>
      <c r="I13" s="174">
        <v>4409827</v>
      </c>
      <c r="J13" s="174">
        <v>547911.5</v>
      </c>
      <c r="K13" s="174">
        <v>27480.3</v>
      </c>
      <c r="L13" s="174">
        <v>46219</v>
      </c>
      <c r="M13" s="174">
        <v>41093</v>
      </c>
      <c r="N13" s="180" t="s">
        <v>234</v>
      </c>
      <c r="O13" s="174">
        <v>21526.2</v>
      </c>
      <c r="P13" s="174">
        <v>1002062.2</v>
      </c>
      <c r="Q13" s="180" t="s">
        <v>234</v>
      </c>
      <c r="R13" s="174">
        <v>179866.2</v>
      </c>
      <c r="S13" s="174">
        <v>1233</v>
      </c>
      <c r="T13" s="174">
        <v>1259194.1000000001</v>
      </c>
      <c r="U13" s="174">
        <v>1321193.3</v>
      </c>
      <c r="V13" s="174">
        <v>90180</v>
      </c>
      <c r="W13" s="174">
        <v>47537</v>
      </c>
      <c r="X13" s="180" t="s">
        <v>234</v>
      </c>
      <c r="Y13" s="174">
        <v>1880</v>
      </c>
      <c r="Z13" s="180" t="s">
        <v>234</v>
      </c>
      <c r="AA13" s="174">
        <v>10142</v>
      </c>
      <c r="AB13" s="180" t="s">
        <v>234</v>
      </c>
      <c r="AC13" s="174">
        <v>58955</v>
      </c>
      <c r="AD13" s="176">
        <v>1057939.8999999999</v>
      </c>
      <c r="AF13" s="182"/>
    </row>
    <row r="14" spans="1:32" ht="20.25" customHeight="1" x14ac:dyDescent="0.3">
      <c r="A14" s="6" t="s">
        <v>24</v>
      </c>
      <c r="B14" s="172">
        <f t="shared" si="1"/>
        <v>47290400.600000001</v>
      </c>
      <c r="C14" s="173">
        <v>8848579.0999999996</v>
      </c>
      <c r="D14" s="174">
        <v>6814753.7000000002</v>
      </c>
      <c r="E14" s="180" t="s">
        <v>234</v>
      </c>
      <c r="F14" s="174">
        <v>21734</v>
      </c>
      <c r="G14" s="174">
        <v>25522068.199999999</v>
      </c>
      <c r="H14" s="180" t="s">
        <v>234</v>
      </c>
      <c r="I14" s="174">
        <v>1661604</v>
      </c>
      <c r="J14" s="174">
        <v>844698.1</v>
      </c>
      <c r="K14" s="174">
        <v>9311</v>
      </c>
      <c r="L14" s="174">
        <v>71671</v>
      </c>
      <c r="M14" s="174">
        <v>9950</v>
      </c>
      <c r="N14" s="180" t="s">
        <v>234</v>
      </c>
      <c r="O14" s="174">
        <v>64666.8</v>
      </c>
      <c r="P14" s="174">
        <v>925584.6</v>
      </c>
      <c r="Q14" s="180" t="s">
        <v>234</v>
      </c>
      <c r="R14" s="174">
        <v>74582.100000000006</v>
      </c>
      <c r="S14" s="180" t="s">
        <v>234</v>
      </c>
      <c r="T14" s="174">
        <v>1143820.3999999999</v>
      </c>
      <c r="U14" s="174">
        <v>605939</v>
      </c>
      <c r="V14" s="174">
        <v>96498</v>
      </c>
      <c r="W14" s="174">
        <v>41666</v>
      </c>
      <c r="X14" s="180" t="s">
        <v>234</v>
      </c>
      <c r="Y14" s="174">
        <v>3325</v>
      </c>
      <c r="Z14" s="180" t="s">
        <v>234</v>
      </c>
      <c r="AA14" s="174">
        <v>13197</v>
      </c>
      <c r="AB14" s="180" t="s">
        <v>234</v>
      </c>
      <c r="AC14" s="174">
        <v>84180</v>
      </c>
      <c r="AD14" s="176">
        <v>432572.6</v>
      </c>
      <c r="AF14" s="182"/>
    </row>
    <row r="15" spans="1:32" ht="20.25" customHeight="1" x14ac:dyDescent="0.3">
      <c r="A15" s="6" t="s">
        <v>25</v>
      </c>
      <c r="B15" s="172">
        <f t="shared" si="1"/>
        <v>52816791.299999997</v>
      </c>
      <c r="C15" s="173">
        <v>10736255</v>
      </c>
      <c r="D15" s="174">
        <v>7673402</v>
      </c>
      <c r="E15" s="174">
        <v>9945</v>
      </c>
      <c r="F15" s="174">
        <v>9070</v>
      </c>
      <c r="G15" s="174">
        <v>28568152</v>
      </c>
      <c r="H15" s="180" t="s">
        <v>234</v>
      </c>
      <c r="I15" s="174">
        <v>1077269</v>
      </c>
      <c r="J15" s="174">
        <v>920118</v>
      </c>
      <c r="K15" s="174">
        <v>4453</v>
      </c>
      <c r="L15" s="174">
        <v>78015</v>
      </c>
      <c r="M15" s="174">
        <v>6236</v>
      </c>
      <c r="N15" s="180" t="s">
        <v>234</v>
      </c>
      <c r="O15" s="174">
        <v>46762.400000000001</v>
      </c>
      <c r="P15" s="174">
        <v>1104173.1000000001</v>
      </c>
      <c r="Q15" s="180" t="s">
        <v>234</v>
      </c>
      <c r="R15" s="174">
        <v>60837.5</v>
      </c>
      <c r="S15" s="175">
        <v>435</v>
      </c>
      <c r="T15" s="174">
        <v>1141257.8999999999</v>
      </c>
      <c r="U15" s="174">
        <v>569108.4</v>
      </c>
      <c r="V15" s="174">
        <v>218432</v>
      </c>
      <c r="W15" s="174">
        <v>43911</v>
      </c>
      <c r="X15" s="180" t="s">
        <v>234</v>
      </c>
      <c r="Y15" s="174">
        <v>2731</v>
      </c>
      <c r="Z15" s="174">
        <v>29919</v>
      </c>
      <c r="AA15" s="174">
        <v>7269</v>
      </c>
      <c r="AB15" s="180" t="s">
        <v>234</v>
      </c>
      <c r="AC15" s="174">
        <v>72632</v>
      </c>
      <c r="AD15" s="176">
        <v>436408</v>
      </c>
      <c r="AF15" s="182"/>
    </row>
    <row r="16" spans="1:32" ht="20.25" customHeight="1" x14ac:dyDescent="0.3">
      <c r="A16" s="6" t="s">
        <v>26</v>
      </c>
      <c r="B16" s="172">
        <f t="shared" si="1"/>
        <v>51707880</v>
      </c>
      <c r="C16" s="173">
        <v>5381032</v>
      </c>
      <c r="D16" s="174">
        <v>9831596.1999999993</v>
      </c>
      <c r="E16" s="180" t="s">
        <v>234</v>
      </c>
      <c r="F16" s="174">
        <v>6732</v>
      </c>
      <c r="G16" s="174">
        <v>23070826</v>
      </c>
      <c r="H16" s="180" t="s">
        <v>234</v>
      </c>
      <c r="I16" s="174">
        <v>6341734</v>
      </c>
      <c r="J16" s="174">
        <v>987088</v>
      </c>
      <c r="K16" s="174">
        <v>7310</v>
      </c>
      <c r="L16" s="174">
        <v>83072</v>
      </c>
      <c r="M16" s="175">
        <v>436</v>
      </c>
      <c r="N16" s="180" t="s">
        <v>234</v>
      </c>
      <c r="O16" s="174">
        <v>32985</v>
      </c>
      <c r="P16" s="174">
        <v>1235842.1000000001</v>
      </c>
      <c r="Q16" s="180" t="s">
        <v>234</v>
      </c>
      <c r="R16" s="174">
        <v>233014.5</v>
      </c>
      <c r="S16" s="175">
        <v>284</v>
      </c>
      <c r="T16" s="174">
        <v>1976978.4</v>
      </c>
      <c r="U16" s="174">
        <v>1683292.8</v>
      </c>
      <c r="V16" s="174">
        <v>91069</v>
      </c>
      <c r="W16" s="174">
        <v>1472</v>
      </c>
      <c r="X16" s="180" t="s">
        <v>234</v>
      </c>
      <c r="Y16" s="175">
        <v>991</v>
      </c>
      <c r="Z16" s="180" t="s">
        <v>234</v>
      </c>
      <c r="AA16" s="174">
        <v>7684</v>
      </c>
      <c r="AB16" s="180" t="s">
        <v>234</v>
      </c>
      <c r="AC16" s="174">
        <v>222400</v>
      </c>
      <c r="AD16" s="176">
        <v>512041</v>
      </c>
      <c r="AF16" s="182"/>
    </row>
    <row r="17" spans="1:32" ht="20.25" customHeight="1" x14ac:dyDescent="0.3">
      <c r="A17" s="6" t="s">
        <v>27</v>
      </c>
      <c r="B17" s="172">
        <f t="shared" si="1"/>
        <v>55460437.799999997</v>
      </c>
      <c r="C17" s="173">
        <v>5725500.0999999996</v>
      </c>
      <c r="D17" s="174">
        <v>9570187.3000000007</v>
      </c>
      <c r="E17" s="180" t="s">
        <v>234</v>
      </c>
      <c r="F17" s="174">
        <v>21848.5</v>
      </c>
      <c r="G17" s="174">
        <v>30661142</v>
      </c>
      <c r="H17" s="180" t="s">
        <v>234</v>
      </c>
      <c r="I17" s="174">
        <v>3292179</v>
      </c>
      <c r="J17" s="174">
        <v>751613.5</v>
      </c>
      <c r="K17" s="174">
        <v>16529</v>
      </c>
      <c r="L17" s="174">
        <v>100835</v>
      </c>
      <c r="M17" s="175">
        <v>628</v>
      </c>
      <c r="N17" s="180" t="s">
        <v>234</v>
      </c>
      <c r="O17" s="174">
        <v>35162</v>
      </c>
      <c r="P17" s="174">
        <v>1373566.7</v>
      </c>
      <c r="Q17" s="180" t="s">
        <v>234</v>
      </c>
      <c r="R17" s="174">
        <v>122193.4</v>
      </c>
      <c r="S17" s="180" t="s">
        <v>234</v>
      </c>
      <c r="T17" s="174">
        <v>2163838.2999999998</v>
      </c>
      <c r="U17" s="174">
        <v>789511</v>
      </c>
      <c r="V17" s="174">
        <v>86368</v>
      </c>
      <c r="W17" s="174">
        <v>1862</v>
      </c>
      <c r="X17" s="175">
        <v>660</v>
      </c>
      <c r="Y17" s="174">
        <v>10117</v>
      </c>
      <c r="Z17" s="180" t="s">
        <v>234</v>
      </c>
      <c r="AA17" s="174">
        <v>12036</v>
      </c>
      <c r="AB17" s="180" t="s">
        <v>234</v>
      </c>
      <c r="AC17" s="174">
        <v>185296</v>
      </c>
      <c r="AD17" s="176">
        <v>539365</v>
      </c>
      <c r="AF17" s="182"/>
    </row>
    <row r="18" spans="1:32" ht="20.25" customHeight="1" x14ac:dyDescent="0.3">
      <c r="A18" s="6" t="s">
        <v>28</v>
      </c>
      <c r="B18" s="172">
        <f t="shared" si="1"/>
        <v>48767841.799999997</v>
      </c>
      <c r="C18" s="173">
        <v>3289317.1</v>
      </c>
      <c r="D18" s="174">
        <v>25854</v>
      </c>
      <c r="E18" s="180" t="s">
        <v>234</v>
      </c>
      <c r="F18" s="180" t="s">
        <v>234</v>
      </c>
      <c r="G18" s="174">
        <v>43643046.200000003</v>
      </c>
      <c r="H18" s="180" t="s">
        <v>234</v>
      </c>
      <c r="I18" s="180" t="s">
        <v>234</v>
      </c>
      <c r="J18" s="174">
        <v>589661.5</v>
      </c>
      <c r="K18" s="180" t="s">
        <v>234</v>
      </c>
      <c r="L18" s="174">
        <v>49650.3</v>
      </c>
      <c r="M18" s="175">
        <v>404</v>
      </c>
      <c r="N18" s="180" t="s">
        <v>234</v>
      </c>
      <c r="O18" s="174">
        <v>9237</v>
      </c>
      <c r="P18" s="174">
        <v>452900.3</v>
      </c>
      <c r="Q18" s="180" t="s">
        <v>234</v>
      </c>
      <c r="R18" s="174">
        <v>31702</v>
      </c>
      <c r="S18" s="180" t="s">
        <v>234</v>
      </c>
      <c r="T18" s="174">
        <v>122543</v>
      </c>
      <c r="U18" s="174">
        <v>20312</v>
      </c>
      <c r="V18" s="174">
        <v>2301</v>
      </c>
      <c r="W18" s="174">
        <v>7942</v>
      </c>
      <c r="X18" s="180" t="s">
        <v>234</v>
      </c>
      <c r="Y18" s="180" t="s">
        <v>234</v>
      </c>
      <c r="Z18" s="180" t="s">
        <v>234</v>
      </c>
      <c r="AA18" s="174">
        <v>5445</v>
      </c>
      <c r="AB18" s="180" t="s">
        <v>234</v>
      </c>
      <c r="AC18" s="174">
        <v>103195.5</v>
      </c>
      <c r="AD18" s="176">
        <v>414330.9</v>
      </c>
      <c r="AF18" s="182"/>
    </row>
    <row r="19" spans="1:32" ht="20.25" customHeight="1" x14ac:dyDescent="0.3">
      <c r="A19" s="6" t="s">
        <v>29</v>
      </c>
      <c r="B19" s="172">
        <f t="shared" si="1"/>
        <v>34633122</v>
      </c>
      <c r="C19" s="173">
        <v>4865341</v>
      </c>
      <c r="D19" s="174">
        <v>3994906</v>
      </c>
      <c r="E19" s="180" t="s">
        <v>234</v>
      </c>
      <c r="F19" s="180" t="s">
        <v>234</v>
      </c>
      <c r="G19" s="174">
        <v>19786732</v>
      </c>
      <c r="H19" s="180" t="s">
        <v>234</v>
      </c>
      <c r="I19" s="174">
        <v>2182934</v>
      </c>
      <c r="J19" s="174">
        <v>574868</v>
      </c>
      <c r="K19" s="180" t="s">
        <v>234</v>
      </c>
      <c r="L19" s="174">
        <v>49821</v>
      </c>
      <c r="M19" s="174">
        <v>3663</v>
      </c>
      <c r="N19" s="180" t="s">
        <v>234</v>
      </c>
      <c r="O19" s="174">
        <v>21170</v>
      </c>
      <c r="P19" s="174">
        <v>702264</v>
      </c>
      <c r="Q19" s="180" t="s">
        <v>234</v>
      </c>
      <c r="R19" s="174">
        <v>100456</v>
      </c>
      <c r="S19" s="174">
        <v>1306</v>
      </c>
      <c r="T19" s="174">
        <v>881461</v>
      </c>
      <c r="U19" s="174">
        <v>576548</v>
      </c>
      <c r="V19" s="174">
        <v>79417</v>
      </c>
      <c r="W19" s="174">
        <v>4685</v>
      </c>
      <c r="X19" s="174">
        <v>17710</v>
      </c>
      <c r="Y19" s="180" t="s">
        <v>234</v>
      </c>
      <c r="Z19" s="180" t="s">
        <v>234</v>
      </c>
      <c r="AA19" s="174">
        <v>5237</v>
      </c>
      <c r="AB19" s="180" t="s">
        <v>234</v>
      </c>
      <c r="AC19" s="174">
        <v>296094</v>
      </c>
      <c r="AD19" s="176">
        <v>488509</v>
      </c>
      <c r="AF19" s="182"/>
    </row>
    <row r="20" spans="1:32" ht="20.25" customHeight="1" x14ac:dyDescent="0.3">
      <c r="A20" s="6" t="s">
        <v>30</v>
      </c>
      <c r="B20" s="172">
        <f t="shared" si="1"/>
        <v>33256398.600000001</v>
      </c>
      <c r="C20" s="173">
        <v>3900170</v>
      </c>
      <c r="D20" s="174">
        <v>2697315</v>
      </c>
      <c r="E20" s="180" t="s">
        <v>234</v>
      </c>
      <c r="F20" s="174">
        <v>3631</v>
      </c>
      <c r="G20" s="174">
        <v>17566410.699999999</v>
      </c>
      <c r="H20" s="180" t="s">
        <v>234</v>
      </c>
      <c r="I20" s="174">
        <v>5488981.7000000002</v>
      </c>
      <c r="J20" s="174">
        <v>386850.1</v>
      </c>
      <c r="K20" s="174">
        <v>36359</v>
      </c>
      <c r="L20" s="174">
        <v>59086</v>
      </c>
      <c r="M20" s="180" t="s">
        <v>234</v>
      </c>
      <c r="N20" s="174">
        <v>1033</v>
      </c>
      <c r="O20" s="174">
        <v>22099.3</v>
      </c>
      <c r="P20" s="174">
        <v>521157.2</v>
      </c>
      <c r="Q20" s="180" t="s">
        <v>234</v>
      </c>
      <c r="R20" s="174">
        <v>123583.6</v>
      </c>
      <c r="S20" s="175">
        <v>453</v>
      </c>
      <c r="T20" s="174">
        <v>787145.5</v>
      </c>
      <c r="U20" s="174">
        <v>797499.5</v>
      </c>
      <c r="V20" s="174">
        <v>23575</v>
      </c>
      <c r="W20" s="174">
        <v>8370</v>
      </c>
      <c r="X20" s="180" t="s">
        <v>234</v>
      </c>
      <c r="Y20" s="174">
        <v>4988.1000000000004</v>
      </c>
      <c r="Z20" s="180" t="s">
        <v>234</v>
      </c>
      <c r="AA20" s="174">
        <v>5691</v>
      </c>
      <c r="AB20" s="180" t="s">
        <v>234</v>
      </c>
      <c r="AC20" s="174">
        <v>131633</v>
      </c>
      <c r="AD20" s="176">
        <v>690366.9</v>
      </c>
      <c r="AF20" s="182"/>
    </row>
    <row r="21" spans="1:32" ht="20.25" customHeight="1" x14ac:dyDescent="0.3">
      <c r="A21" s="6" t="s">
        <v>31</v>
      </c>
      <c r="B21" s="172">
        <f t="shared" si="1"/>
        <v>29158448.100000001</v>
      </c>
      <c r="C21" s="173">
        <v>6073526</v>
      </c>
      <c r="D21" s="174">
        <v>5554513.5</v>
      </c>
      <c r="E21" s="174">
        <v>12485</v>
      </c>
      <c r="F21" s="174">
        <v>2200.6</v>
      </c>
      <c r="G21" s="174">
        <v>12938952</v>
      </c>
      <c r="H21" s="180" t="s">
        <v>234</v>
      </c>
      <c r="I21" s="174">
        <v>1258936</v>
      </c>
      <c r="J21" s="174">
        <v>540655</v>
      </c>
      <c r="K21" s="174">
        <v>9292</v>
      </c>
      <c r="L21" s="174">
        <v>53280</v>
      </c>
      <c r="M21" s="180" t="s">
        <v>234</v>
      </c>
      <c r="N21" s="180" t="s">
        <v>234</v>
      </c>
      <c r="O21" s="174">
        <v>15995</v>
      </c>
      <c r="P21" s="174">
        <v>750865.5</v>
      </c>
      <c r="Q21" s="180" t="s">
        <v>234</v>
      </c>
      <c r="R21" s="174">
        <v>92676</v>
      </c>
      <c r="S21" s="180" t="s">
        <v>234</v>
      </c>
      <c r="T21" s="174">
        <v>882479.4</v>
      </c>
      <c r="U21" s="174">
        <v>453154</v>
      </c>
      <c r="V21" s="174">
        <v>97844.1</v>
      </c>
      <c r="W21" s="175">
        <v>320</v>
      </c>
      <c r="X21" s="180" t="s">
        <v>234</v>
      </c>
      <c r="Y21" s="174">
        <v>14390</v>
      </c>
      <c r="Z21" s="180" t="s">
        <v>234</v>
      </c>
      <c r="AA21" s="174">
        <v>3460</v>
      </c>
      <c r="AB21" s="180" t="s">
        <v>234</v>
      </c>
      <c r="AC21" s="174">
        <v>83642</v>
      </c>
      <c r="AD21" s="176">
        <v>319782</v>
      </c>
      <c r="AF21" s="182"/>
    </row>
    <row r="22" spans="1:32" ht="20.25" customHeight="1" x14ac:dyDescent="0.3">
      <c r="A22" s="6" t="s">
        <v>32</v>
      </c>
      <c r="B22" s="172">
        <f t="shared" si="1"/>
        <v>59960898.800000004</v>
      </c>
      <c r="C22" s="173">
        <v>13932841.699999999</v>
      </c>
      <c r="D22" s="174">
        <v>11637365.5</v>
      </c>
      <c r="E22" s="175">
        <v>893</v>
      </c>
      <c r="F22" s="174">
        <v>13377</v>
      </c>
      <c r="G22" s="174">
        <v>23815089</v>
      </c>
      <c r="H22" s="180" t="s">
        <v>234</v>
      </c>
      <c r="I22" s="174">
        <v>1746873</v>
      </c>
      <c r="J22" s="174">
        <v>887031.5</v>
      </c>
      <c r="K22" s="174">
        <v>31053</v>
      </c>
      <c r="L22" s="174">
        <v>105811</v>
      </c>
      <c r="M22" s="174">
        <v>12683</v>
      </c>
      <c r="N22" s="174">
        <v>1381</v>
      </c>
      <c r="O22" s="174">
        <v>40720.400000000001</v>
      </c>
      <c r="P22" s="174">
        <v>1765154.6</v>
      </c>
      <c r="Q22" s="180" t="s">
        <v>234</v>
      </c>
      <c r="R22" s="174">
        <v>200832.6</v>
      </c>
      <c r="S22" s="174">
        <v>1362</v>
      </c>
      <c r="T22" s="174">
        <v>2666515.9</v>
      </c>
      <c r="U22" s="174">
        <v>979148.2</v>
      </c>
      <c r="V22" s="174">
        <v>283696.5</v>
      </c>
      <c r="W22" s="175">
        <v>361</v>
      </c>
      <c r="X22" s="180" t="s">
        <v>234</v>
      </c>
      <c r="Y22" s="180" t="s">
        <v>234</v>
      </c>
      <c r="Z22" s="180" t="s">
        <v>234</v>
      </c>
      <c r="AA22" s="174">
        <v>8977</v>
      </c>
      <c r="AB22" s="180" t="s">
        <v>234</v>
      </c>
      <c r="AC22" s="174">
        <v>206810</v>
      </c>
      <c r="AD22" s="176">
        <v>1622921.9</v>
      </c>
      <c r="AF22" s="182"/>
    </row>
    <row r="23" spans="1:32" ht="20.25" customHeight="1" x14ac:dyDescent="0.3">
      <c r="A23" s="6" t="s">
        <v>33</v>
      </c>
      <c r="B23" s="172">
        <f t="shared" si="1"/>
        <v>18426686.700000003</v>
      </c>
      <c r="C23" s="173">
        <v>3673137.9</v>
      </c>
      <c r="D23" s="174">
        <v>3847535.5</v>
      </c>
      <c r="E23" s="174">
        <v>2539</v>
      </c>
      <c r="F23" s="174">
        <v>1878</v>
      </c>
      <c r="G23" s="174">
        <v>6839513</v>
      </c>
      <c r="H23" s="180" t="s">
        <v>234</v>
      </c>
      <c r="I23" s="174">
        <v>1402984</v>
      </c>
      <c r="J23" s="174">
        <v>297396.40000000002</v>
      </c>
      <c r="K23" s="174">
        <v>5135</v>
      </c>
      <c r="L23" s="174">
        <v>31089</v>
      </c>
      <c r="M23" s="174">
        <v>3467</v>
      </c>
      <c r="N23" s="180" t="s">
        <v>234</v>
      </c>
      <c r="O23" s="174">
        <v>20380.8</v>
      </c>
      <c r="P23" s="174">
        <v>596354.80000000005</v>
      </c>
      <c r="Q23" s="180" t="s">
        <v>234</v>
      </c>
      <c r="R23" s="174">
        <v>73517</v>
      </c>
      <c r="S23" s="180" t="s">
        <v>234</v>
      </c>
      <c r="T23" s="174">
        <v>464788.3</v>
      </c>
      <c r="U23" s="174">
        <v>407937</v>
      </c>
      <c r="V23" s="174">
        <v>31098</v>
      </c>
      <c r="W23" s="180" t="s">
        <v>234</v>
      </c>
      <c r="X23" s="180" t="s">
        <v>234</v>
      </c>
      <c r="Y23" s="174">
        <v>12402</v>
      </c>
      <c r="Z23" s="180" t="s">
        <v>234</v>
      </c>
      <c r="AA23" s="174">
        <v>3312</v>
      </c>
      <c r="AB23" s="180" t="s">
        <v>234</v>
      </c>
      <c r="AC23" s="174">
        <v>108961</v>
      </c>
      <c r="AD23" s="176">
        <v>603261</v>
      </c>
      <c r="AF23" s="182"/>
    </row>
    <row r="24" spans="1:32" ht="20.25" customHeight="1" x14ac:dyDescent="0.3">
      <c r="A24" s="27" t="s">
        <v>34</v>
      </c>
      <c r="B24" s="54">
        <f t="shared" si="1"/>
        <v>43232498.600000001</v>
      </c>
      <c r="C24" s="177">
        <v>5779306.7000000002</v>
      </c>
      <c r="D24" s="178">
        <v>7168426.5</v>
      </c>
      <c r="E24" s="178">
        <v>3628</v>
      </c>
      <c r="F24" s="178">
        <v>8259</v>
      </c>
      <c r="G24" s="178">
        <v>25051462</v>
      </c>
      <c r="H24" s="181" t="s">
        <v>235</v>
      </c>
      <c r="I24" s="178">
        <v>945320</v>
      </c>
      <c r="J24" s="178">
        <v>697504</v>
      </c>
      <c r="K24" s="178">
        <v>1700</v>
      </c>
      <c r="L24" s="178">
        <v>60859</v>
      </c>
      <c r="M24" s="178">
        <v>6384.3</v>
      </c>
      <c r="N24" s="181" t="s">
        <v>236</v>
      </c>
      <c r="O24" s="178">
        <v>42809.9</v>
      </c>
      <c r="P24" s="178">
        <v>1004882.5</v>
      </c>
      <c r="Q24" s="181" t="s">
        <v>237</v>
      </c>
      <c r="R24" s="178">
        <v>141469.6</v>
      </c>
      <c r="S24" s="178">
        <v>2843</v>
      </c>
      <c r="T24" s="178">
        <v>1191933.1000000001</v>
      </c>
      <c r="U24" s="178">
        <v>687727</v>
      </c>
      <c r="V24" s="178">
        <v>55747</v>
      </c>
      <c r="W24" s="178">
        <v>1412</v>
      </c>
      <c r="X24" s="181" t="s">
        <v>238</v>
      </c>
      <c r="Y24" s="178">
        <v>9781</v>
      </c>
      <c r="Z24" s="181" t="s">
        <v>237</v>
      </c>
      <c r="AA24" s="178">
        <v>6808</v>
      </c>
      <c r="AB24" s="181" t="s">
        <v>237</v>
      </c>
      <c r="AC24" s="178">
        <v>188442</v>
      </c>
      <c r="AD24" s="179">
        <v>175794</v>
      </c>
      <c r="AF24" s="182"/>
    </row>
    <row r="25" spans="1:32" s="3" customFormat="1" ht="16.5" customHeight="1" x14ac:dyDescent="0.2">
      <c r="A25" s="34" t="s">
        <v>73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D25" s="56" t="s">
        <v>74</v>
      </c>
      <c r="AF25" s="182"/>
    </row>
    <row r="26" spans="1:32" x14ac:dyDescent="0.3"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F26" s="182"/>
    </row>
  </sheetData>
  <mergeCells count="1">
    <mergeCell ref="A2:D2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L25"/>
  <sheetViews>
    <sheetView workbookViewId="0">
      <selection activeCell="T22" sqref="T22"/>
    </sheetView>
  </sheetViews>
  <sheetFormatPr defaultRowHeight="13.5" x14ac:dyDescent="0.3"/>
  <cols>
    <col min="1" max="1" width="12.75" style="2" customWidth="1"/>
    <col min="2" max="2" width="8.75" style="2" customWidth="1"/>
    <col min="3" max="3" width="9.125" style="2" customWidth="1"/>
    <col min="4" max="7" width="8.75" style="2" customWidth="1"/>
    <col min="8" max="8" width="13.25" style="2" customWidth="1"/>
    <col min="9" max="10" width="8.75" style="2" customWidth="1"/>
    <col min="11" max="16384" width="9" style="2"/>
  </cols>
  <sheetData>
    <row r="2" spans="1:12" ht="21.75" customHeight="1" x14ac:dyDescent="0.3">
      <c r="A2" s="58" t="s">
        <v>75</v>
      </c>
      <c r="B2" s="58"/>
      <c r="C2" s="58"/>
    </row>
    <row r="3" spans="1:12" ht="18.75" customHeight="1" x14ac:dyDescent="0.3">
      <c r="A3" s="34" t="s">
        <v>76</v>
      </c>
      <c r="F3" s="2" t="s">
        <v>77</v>
      </c>
      <c r="J3" s="4" t="s">
        <v>78</v>
      </c>
    </row>
    <row r="4" spans="1:12" ht="36" x14ac:dyDescent="0.3">
      <c r="A4" s="59" t="s">
        <v>79</v>
      </c>
      <c r="B4" s="5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5" t="s">
        <v>88</v>
      </c>
    </row>
    <row r="5" spans="1:12" ht="24.75" customHeight="1" x14ac:dyDescent="0.3">
      <c r="A5" s="6">
        <v>2017</v>
      </c>
      <c r="B5" s="60">
        <v>92</v>
      </c>
      <c r="C5" s="61">
        <v>43</v>
      </c>
      <c r="D5" s="62">
        <v>141</v>
      </c>
      <c r="E5" s="62">
        <v>31</v>
      </c>
      <c r="F5" s="62">
        <v>21</v>
      </c>
      <c r="G5" s="62">
        <v>27</v>
      </c>
      <c r="H5" s="62">
        <v>13</v>
      </c>
      <c r="I5" s="62">
        <v>4</v>
      </c>
      <c r="J5" s="63">
        <v>6</v>
      </c>
      <c r="L5" s="64"/>
    </row>
    <row r="6" spans="1:12" ht="24.75" customHeight="1" x14ac:dyDescent="0.3">
      <c r="A6" s="13">
        <v>2018</v>
      </c>
      <c r="B6" s="61">
        <v>58</v>
      </c>
      <c r="C6" s="61">
        <v>77</v>
      </c>
      <c r="D6" s="61">
        <v>139</v>
      </c>
      <c r="E6" s="61">
        <v>14</v>
      </c>
      <c r="F6" s="61">
        <v>24</v>
      </c>
      <c r="G6" s="61">
        <v>23</v>
      </c>
      <c r="H6" s="61">
        <v>6</v>
      </c>
      <c r="I6" s="61">
        <v>5</v>
      </c>
      <c r="J6" s="65">
        <v>5</v>
      </c>
      <c r="L6" s="64"/>
    </row>
    <row r="7" spans="1:12" ht="24.75" customHeight="1" x14ac:dyDescent="0.3">
      <c r="A7" s="13">
        <v>2019</v>
      </c>
      <c r="B7" s="61">
        <v>54</v>
      </c>
      <c r="C7" s="61">
        <v>120</v>
      </c>
      <c r="D7" s="61">
        <v>106</v>
      </c>
      <c r="E7" s="61">
        <v>27</v>
      </c>
      <c r="F7" s="61">
        <v>22</v>
      </c>
      <c r="G7" s="61">
        <v>12</v>
      </c>
      <c r="H7" s="61">
        <v>15</v>
      </c>
      <c r="I7" s="61">
        <v>3</v>
      </c>
      <c r="J7" s="65">
        <v>2</v>
      </c>
      <c r="L7" s="64"/>
    </row>
    <row r="8" spans="1:12" ht="24.75" customHeight="1" x14ac:dyDescent="0.3">
      <c r="A8" s="13">
        <v>2020</v>
      </c>
      <c r="B8" s="61">
        <v>158</v>
      </c>
      <c r="C8" s="61">
        <v>78</v>
      </c>
      <c r="D8" s="61">
        <v>112</v>
      </c>
      <c r="E8" s="61">
        <v>19</v>
      </c>
      <c r="F8" s="61">
        <v>29</v>
      </c>
      <c r="G8" s="61">
        <v>18</v>
      </c>
      <c r="H8" s="61">
        <v>10</v>
      </c>
      <c r="I8" s="61">
        <v>4</v>
      </c>
      <c r="J8" s="65">
        <v>2</v>
      </c>
      <c r="L8" s="64"/>
    </row>
    <row r="9" spans="1:12" ht="24.75" customHeight="1" x14ac:dyDescent="0.3">
      <c r="A9" s="13">
        <v>2021</v>
      </c>
      <c r="B9" s="61">
        <v>50</v>
      </c>
      <c r="C9" s="61">
        <v>74</v>
      </c>
      <c r="D9" s="61">
        <v>124</v>
      </c>
      <c r="E9" s="61">
        <v>15</v>
      </c>
      <c r="F9" s="61">
        <v>21</v>
      </c>
      <c r="G9" s="61">
        <v>28</v>
      </c>
      <c r="H9" s="61">
        <v>13</v>
      </c>
      <c r="I9" s="61">
        <v>5</v>
      </c>
      <c r="J9" s="65">
        <v>9</v>
      </c>
      <c r="L9" s="64"/>
    </row>
    <row r="10" spans="1:12" ht="24.75" customHeight="1" x14ac:dyDescent="0.3">
      <c r="A10" s="17">
        <v>2022</v>
      </c>
      <c r="B10" s="66">
        <f>SUM(B11:B22)</f>
        <v>68</v>
      </c>
      <c r="C10" s="66">
        <f t="shared" ref="C10:J10" si="0">SUM(C11:C22)</f>
        <v>108</v>
      </c>
      <c r="D10" s="66">
        <f>SUM(D11:D22)</f>
        <v>100</v>
      </c>
      <c r="E10" s="66">
        <f t="shared" si="0"/>
        <v>20</v>
      </c>
      <c r="F10" s="66">
        <f t="shared" si="0"/>
        <v>18</v>
      </c>
      <c r="G10" s="66">
        <f t="shared" si="0"/>
        <v>33</v>
      </c>
      <c r="H10" s="66">
        <f t="shared" si="0"/>
        <v>9</v>
      </c>
      <c r="I10" s="66">
        <f t="shared" si="0"/>
        <v>10</v>
      </c>
      <c r="J10" s="67">
        <f t="shared" si="0"/>
        <v>4</v>
      </c>
    </row>
    <row r="11" spans="1:12" ht="24.75" customHeight="1" x14ac:dyDescent="0.3">
      <c r="A11" s="13" t="s">
        <v>89</v>
      </c>
      <c r="B11" s="68">
        <v>6</v>
      </c>
      <c r="C11" s="69">
        <v>9</v>
      </c>
      <c r="D11" s="69">
        <v>7</v>
      </c>
      <c r="E11" s="69">
        <v>4</v>
      </c>
      <c r="F11" s="69">
        <v>0</v>
      </c>
      <c r="G11" s="69">
        <v>8</v>
      </c>
      <c r="H11" s="69">
        <v>0</v>
      </c>
      <c r="I11" s="69">
        <v>0</v>
      </c>
      <c r="J11" s="70">
        <v>0</v>
      </c>
    </row>
    <row r="12" spans="1:12" ht="24.75" customHeight="1" x14ac:dyDescent="0.3">
      <c r="A12" s="13" t="s">
        <v>90</v>
      </c>
      <c r="B12" s="68">
        <v>3</v>
      </c>
      <c r="C12" s="69">
        <v>5</v>
      </c>
      <c r="D12" s="69">
        <v>10</v>
      </c>
      <c r="E12" s="69">
        <v>6</v>
      </c>
      <c r="F12" s="69">
        <v>0</v>
      </c>
      <c r="G12" s="69">
        <v>13</v>
      </c>
      <c r="H12" s="69">
        <v>0</v>
      </c>
      <c r="I12" s="69">
        <v>0</v>
      </c>
      <c r="J12" s="70">
        <v>0</v>
      </c>
    </row>
    <row r="13" spans="1:12" ht="24.75" customHeight="1" x14ac:dyDescent="0.3">
      <c r="A13" s="13" t="s">
        <v>91</v>
      </c>
      <c r="B13" s="68">
        <v>6</v>
      </c>
      <c r="C13" s="69">
        <v>12</v>
      </c>
      <c r="D13" s="69">
        <v>10</v>
      </c>
      <c r="E13" s="69">
        <v>2</v>
      </c>
      <c r="F13" s="69">
        <v>3</v>
      </c>
      <c r="G13" s="69">
        <v>0</v>
      </c>
      <c r="H13" s="69">
        <v>2</v>
      </c>
      <c r="I13" s="69">
        <v>0</v>
      </c>
      <c r="J13" s="70">
        <v>1</v>
      </c>
    </row>
    <row r="14" spans="1:12" ht="24.75" customHeight="1" x14ac:dyDescent="0.3">
      <c r="A14" s="13" t="s">
        <v>92</v>
      </c>
      <c r="B14" s="68">
        <v>10</v>
      </c>
      <c r="C14" s="69">
        <v>7</v>
      </c>
      <c r="D14" s="69">
        <v>5</v>
      </c>
      <c r="E14" s="69">
        <v>0</v>
      </c>
      <c r="F14" s="69">
        <v>6</v>
      </c>
      <c r="G14" s="69">
        <v>0</v>
      </c>
      <c r="H14" s="69">
        <v>0</v>
      </c>
      <c r="I14" s="69">
        <v>0</v>
      </c>
      <c r="J14" s="70">
        <v>2</v>
      </c>
    </row>
    <row r="15" spans="1:12" ht="24.75" customHeight="1" x14ac:dyDescent="0.3">
      <c r="A15" s="13" t="s">
        <v>93</v>
      </c>
      <c r="B15" s="68">
        <v>14</v>
      </c>
      <c r="C15" s="69">
        <v>8</v>
      </c>
      <c r="D15" s="69">
        <v>3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70">
        <v>0</v>
      </c>
    </row>
    <row r="16" spans="1:12" ht="24.75" customHeight="1" x14ac:dyDescent="0.3">
      <c r="A16" s="13" t="s">
        <v>94</v>
      </c>
      <c r="B16" s="68">
        <v>0</v>
      </c>
      <c r="C16" s="69">
        <v>9</v>
      </c>
      <c r="D16" s="69">
        <v>10</v>
      </c>
      <c r="E16" s="69">
        <v>0</v>
      </c>
      <c r="F16" s="69">
        <v>2</v>
      </c>
      <c r="G16" s="69">
        <v>0</v>
      </c>
      <c r="H16" s="69">
        <v>2</v>
      </c>
      <c r="I16" s="69">
        <v>0</v>
      </c>
      <c r="J16" s="70">
        <v>0</v>
      </c>
    </row>
    <row r="17" spans="1:10" ht="24.75" customHeight="1" x14ac:dyDescent="0.3">
      <c r="A17" s="13" t="s">
        <v>95</v>
      </c>
      <c r="B17" s="68">
        <v>2</v>
      </c>
      <c r="C17" s="69">
        <v>10</v>
      </c>
      <c r="D17" s="69">
        <v>14</v>
      </c>
      <c r="E17" s="69">
        <v>0</v>
      </c>
      <c r="F17" s="69">
        <v>1</v>
      </c>
      <c r="G17" s="69">
        <v>0</v>
      </c>
      <c r="H17" s="69">
        <v>3</v>
      </c>
      <c r="I17" s="69">
        <v>0</v>
      </c>
      <c r="J17" s="70">
        <v>0</v>
      </c>
    </row>
    <row r="18" spans="1:10" ht="24.75" customHeight="1" x14ac:dyDescent="0.3">
      <c r="A18" s="13" t="s">
        <v>96</v>
      </c>
      <c r="B18" s="68">
        <v>0</v>
      </c>
      <c r="C18" s="69">
        <v>15</v>
      </c>
      <c r="D18" s="69">
        <v>12</v>
      </c>
      <c r="E18" s="69">
        <v>0</v>
      </c>
      <c r="F18" s="69">
        <v>1</v>
      </c>
      <c r="G18" s="69">
        <v>0</v>
      </c>
      <c r="H18" s="69">
        <v>1</v>
      </c>
      <c r="I18" s="69">
        <v>0</v>
      </c>
      <c r="J18" s="70">
        <v>0</v>
      </c>
    </row>
    <row r="19" spans="1:10" ht="24.75" customHeight="1" x14ac:dyDescent="0.3">
      <c r="A19" s="13" t="s">
        <v>97</v>
      </c>
      <c r="B19" s="68">
        <v>2</v>
      </c>
      <c r="C19" s="69">
        <v>12</v>
      </c>
      <c r="D19" s="69">
        <v>7</v>
      </c>
      <c r="E19" s="69">
        <v>0</v>
      </c>
      <c r="F19" s="69">
        <v>1</v>
      </c>
      <c r="G19" s="69">
        <v>0</v>
      </c>
      <c r="H19" s="69">
        <v>0</v>
      </c>
      <c r="I19" s="69">
        <v>3</v>
      </c>
      <c r="J19" s="70">
        <v>0</v>
      </c>
    </row>
    <row r="20" spans="1:10" ht="24.75" customHeight="1" x14ac:dyDescent="0.3">
      <c r="A20" s="13" t="s">
        <v>98</v>
      </c>
      <c r="B20" s="68">
        <v>11</v>
      </c>
      <c r="C20" s="69">
        <v>8</v>
      </c>
      <c r="D20" s="69">
        <v>4</v>
      </c>
      <c r="E20" s="69">
        <v>0</v>
      </c>
      <c r="F20" s="69">
        <v>1</v>
      </c>
      <c r="G20" s="69">
        <v>0</v>
      </c>
      <c r="H20" s="69">
        <v>1</v>
      </c>
      <c r="I20" s="69">
        <v>2</v>
      </c>
      <c r="J20" s="70">
        <v>0</v>
      </c>
    </row>
    <row r="21" spans="1:10" ht="24.75" customHeight="1" x14ac:dyDescent="0.3">
      <c r="A21" s="13" t="s">
        <v>99</v>
      </c>
      <c r="B21" s="68">
        <v>11</v>
      </c>
      <c r="C21" s="69">
        <v>4</v>
      </c>
      <c r="D21" s="69">
        <v>8</v>
      </c>
      <c r="E21" s="69">
        <v>0</v>
      </c>
      <c r="F21" s="69">
        <v>3</v>
      </c>
      <c r="G21" s="69">
        <v>1</v>
      </c>
      <c r="H21" s="69">
        <v>0</v>
      </c>
      <c r="I21" s="69">
        <v>2</v>
      </c>
      <c r="J21" s="70">
        <v>0</v>
      </c>
    </row>
    <row r="22" spans="1:10" ht="24.75" customHeight="1" x14ac:dyDescent="0.3">
      <c r="A22" s="71" t="s">
        <v>100</v>
      </c>
      <c r="B22" s="72">
        <v>3</v>
      </c>
      <c r="C22" s="73">
        <v>9</v>
      </c>
      <c r="D22" s="73">
        <v>10</v>
      </c>
      <c r="E22" s="73">
        <v>8</v>
      </c>
      <c r="F22" s="73">
        <v>0</v>
      </c>
      <c r="G22" s="73">
        <v>11</v>
      </c>
      <c r="H22" s="73">
        <v>0</v>
      </c>
      <c r="I22" s="73">
        <v>3</v>
      </c>
      <c r="J22" s="74">
        <v>1</v>
      </c>
    </row>
    <row r="23" spans="1:10" s="3" customFormat="1" ht="16.5" customHeight="1" x14ac:dyDescent="0.3">
      <c r="A23" s="34" t="s">
        <v>101</v>
      </c>
      <c r="G23" s="75"/>
      <c r="H23" s="75"/>
      <c r="I23" s="75"/>
      <c r="J23" s="76" t="s">
        <v>102</v>
      </c>
    </row>
    <row r="24" spans="1:10" x14ac:dyDescent="0.3">
      <c r="B24" s="64"/>
      <c r="C24" s="64"/>
      <c r="D24" s="64"/>
      <c r="E24" s="64"/>
      <c r="F24" s="64"/>
      <c r="G24" s="64"/>
      <c r="H24" s="64"/>
      <c r="I24" s="64"/>
      <c r="J24" s="64"/>
    </row>
    <row r="25" spans="1:10" x14ac:dyDescent="0.3">
      <c r="B25" s="64"/>
      <c r="C25" s="64"/>
      <c r="D25" s="64"/>
      <c r="E25" s="64"/>
      <c r="F25" s="64"/>
      <c r="G25" s="64"/>
      <c r="H25" s="64"/>
      <c r="I25" s="64"/>
      <c r="J25" s="64"/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O25"/>
  <sheetViews>
    <sheetView topLeftCell="A13" workbookViewId="0">
      <selection activeCell="O41" sqref="O41"/>
    </sheetView>
  </sheetViews>
  <sheetFormatPr defaultRowHeight="13.5" x14ac:dyDescent="0.3"/>
  <cols>
    <col min="1" max="1" width="12.75" style="77" customWidth="1"/>
    <col min="2" max="2" width="9.5" style="77" customWidth="1"/>
    <col min="3" max="10" width="8.625" style="77" customWidth="1"/>
    <col min="11" max="11" width="9.75" style="77" customWidth="1"/>
    <col min="12" max="13" width="8.625" style="77" customWidth="1"/>
    <col min="14" max="14" width="9.875" style="77" customWidth="1"/>
    <col min="15" max="15" width="12.375" style="77" bestFit="1" customWidth="1"/>
    <col min="16" max="16384" width="9" style="77"/>
  </cols>
  <sheetData>
    <row r="2" spans="1:15" ht="14.25" x14ac:dyDescent="0.3">
      <c r="A2" s="215" t="s">
        <v>103</v>
      </c>
      <c r="B2" s="215"/>
      <c r="C2" s="215"/>
    </row>
    <row r="3" spans="1:15" x14ac:dyDescent="0.3">
      <c r="A3" s="78" t="s">
        <v>104</v>
      </c>
      <c r="F3" s="77" t="s">
        <v>77</v>
      </c>
      <c r="N3" s="79" t="s">
        <v>105</v>
      </c>
    </row>
    <row r="4" spans="1:15" ht="48.75" customHeight="1" x14ac:dyDescent="0.3">
      <c r="A4" s="98" t="s">
        <v>106</v>
      </c>
      <c r="B4" s="99" t="s">
        <v>107</v>
      </c>
      <c r="C4" s="99" t="s">
        <v>108</v>
      </c>
      <c r="D4" s="99" t="s">
        <v>109</v>
      </c>
      <c r="E4" s="99" t="s">
        <v>110</v>
      </c>
      <c r="F4" s="99" t="s">
        <v>111</v>
      </c>
      <c r="G4" s="99" t="s">
        <v>112</v>
      </c>
      <c r="H4" s="99" t="s">
        <v>113</v>
      </c>
      <c r="I4" s="99" t="s">
        <v>114</v>
      </c>
      <c r="J4" s="99" t="s">
        <v>115</v>
      </c>
      <c r="K4" s="99" t="s">
        <v>116</v>
      </c>
      <c r="L4" s="99" t="s">
        <v>117</v>
      </c>
      <c r="M4" s="99" t="s">
        <v>118</v>
      </c>
      <c r="N4" s="99" t="s">
        <v>119</v>
      </c>
    </row>
    <row r="5" spans="1:15" ht="28.5" customHeight="1" x14ac:dyDescent="0.3">
      <c r="A5" s="13">
        <v>2017</v>
      </c>
      <c r="B5" s="80">
        <v>736.5</v>
      </c>
      <c r="C5" s="81">
        <v>9.3928571428571423</v>
      </c>
      <c r="D5" s="81">
        <v>24.357142857142858</v>
      </c>
      <c r="E5" s="81">
        <v>22.714285714285715</v>
      </c>
      <c r="F5" s="81">
        <v>39.607142857142854</v>
      </c>
      <c r="G5" s="81">
        <v>12.428571428571429</v>
      </c>
      <c r="H5" s="81">
        <v>39.035714285714285</v>
      </c>
      <c r="I5" s="81">
        <v>160.82142857142858</v>
      </c>
      <c r="J5" s="81">
        <v>202.5</v>
      </c>
      <c r="K5" s="81">
        <v>112.21428571428571</v>
      </c>
      <c r="L5" s="81">
        <v>75</v>
      </c>
      <c r="M5" s="81">
        <v>1.8571428571428572</v>
      </c>
      <c r="N5" s="82">
        <v>36.535714285714285</v>
      </c>
    </row>
    <row r="6" spans="1:15" ht="28.5" customHeight="1" x14ac:dyDescent="0.3">
      <c r="A6" s="13">
        <v>2018</v>
      </c>
      <c r="B6" s="80">
        <v>1517.2</v>
      </c>
      <c r="C6" s="81">
        <v>41.8</v>
      </c>
      <c r="D6" s="81">
        <v>31.5</v>
      </c>
      <c r="E6" s="81">
        <v>114.8</v>
      </c>
      <c r="F6" s="81">
        <v>163.6</v>
      </c>
      <c r="G6" s="81">
        <v>104.9</v>
      </c>
      <c r="H6" s="81">
        <v>187.1</v>
      </c>
      <c r="I6" s="81">
        <v>123.7</v>
      </c>
      <c r="J6" s="81">
        <v>343.4</v>
      </c>
      <c r="K6" s="81">
        <v>181.8</v>
      </c>
      <c r="L6" s="81">
        <v>142.9</v>
      </c>
      <c r="M6" s="81">
        <v>45.9</v>
      </c>
      <c r="N6" s="82">
        <v>36</v>
      </c>
    </row>
    <row r="7" spans="1:15" ht="28.5" customHeight="1" x14ac:dyDescent="0.3">
      <c r="A7" s="13">
        <v>2019</v>
      </c>
      <c r="B7" s="80">
        <v>1232.25</v>
      </c>
      <c r="C7" s="81">
        <v>13.178571428571429</v>
      </c>
      <c r="D7" s="81">
        <v>29.964285714285715</v>
      </c>
      <c r="E7" s="81">
        <v>33.892857142857146</v>
      </c>
      <c r="F7" s="81">
        <v>97.607142857142861</v>
      </c>
      <c r="G7" s="81">
        <v>100.85714285714286</v>
      </c>
      <c r="H7" s="81">
        <v>165.96428571428572</v>
      </c>
      <c r="I7" s="81">
        <v>155.42857142857142</v>
      </c>
      <c r="J7" s="81">
        <v>113.78571428571429</v>
      </c>
      <c r="K7" s="81">
        <v>289.21428571428572</v>
      </c>
      <c r="L7" s="81">
        <v>177.67857142857142</v>
      </c>
      <c r="M7" s="81">
        <v>17.678571428571427</v>
      </c>
      <c r="N7" s="82">
        <v>37</v>
      </c>
    </row>
    <row r="8" spans="1:15" ht="28.5" customHeight="1" x14ac:dyDescent="0.3">
      <c r="A8" s="13">
        <v>2020</v>
      </c>
      <c r="B8" s="80">
        <v>1324.5357142857142</v>
      </c>
      <c r="C8" s="81">
        <v>51.392857142857146</v>
      </c>
      <c r="D8" s="81">
        <v>23.285714285714285</v>
      </c>
      <c r="E8" s="81">
        <v>25.678571428571427</v>
      </c>
      <c r="F8" s="81">
        <v>52.25</v>
      </c>
      <c r="G8" s="81">
        <v>169.42857142857142</v>
      </c>
      <c r="H8" s="81">
        <v>246.21428571428572</v>
      </c>
      <c r="I8" s="81">
        <v>289.32142857142856</v>
      </c>
      <c r="J8" s="81">
        <v>188.53571428571428</v>
      </c>
      <c r="K8" s="81">
        <v>217.57142857142858</v>
      </c>
      <c r="L8" s="81">
        <v>9.5714285714285712</v>
      </c>
      <c r="M8" s="81">
        <v>25.535714285714285</v>
      </c>
      <c r="N8" s="82">
        <v>25.75</v>
      </c>
    </row>
    <row r="9" spans="1:15" ht="28.5" customHeight="1" x14ac:dyDescent="0.3">
      <c r="A9" s="13">
        <v>2021</v>
      </c>
      <c r="B9" s="80">
        <v>1009.6</v>
      </c>
      <c r="C9" s="81">
        <v>50</v>
      </c>
      <c r="D9" s="81">
        <v>24.3</v>
      </c>
      <c r="E9" s="81">
        <v>118.1</v>
      </c>
      <c r="F9" s="81">
        <v>56.8</v>
      </c>
      <c r="G9" s="81">
        <v>118</v>
      </c>
      <c r="H9" s="81">
        <v>119.4</v>
      </c>
      <c r="I9" s="81">
        <v>206.6</v>
      </c>
      <c r="J9" s="81">
        <v>121</v>
      </c>
      <c r="K9" s="81">
        <v>88.4</v>
      </c>
      <c r="L9" s="81">
        <v>29</v>
      </c>
      <c r="M9" s="81">
        <v>64</v>
      </c>
      <c r="N9" s="82">
        <v>14</v>
      </c>
    </row>
    <row r="10" spans="1:15" ht="28.5" customHeight="1" x14ac:dyDescent="0.3">
      <c r="A10" s="83">
        <v>2022</v>
      </c>
      <c r="B10" s="84">
        <f t="shared" ref="B10:N10" si="0">AVERAGE(B11:B24)</f>
        <v>704.35714285714289</v>
      </c>
      <c r="C10" s="85">
        <f t="shared" si="0"/>
        <v>4.1071428571428568</v>
      </c>
      <c r="D10" s="85">
        <f t="shared" si="0"/>
        <v>1.9642857142857142</v>
      </c>
      <c r="E10" s="85">
        <f t="shared" si="0"/>
        <v>79.464285714285708</v>
      </c>
      <c r="F10" s="85">
        <f t="shared" si="0"/>
        <v>79.178571428571431</v>
      </c>
      <c r="G10" s="85">
        <f t="shared" si="0"/>
        <v>2.25</v>
      </c>
      <c r="H10" s="85">
        <f t="shared" si="0"/>
        <v>82.464285714285708</v>
      </c>
      <c r="I10" s="85">
        <f t="shared" si="0"/>
        <v>152.10714285714286</v>
      </c>
      <c r="J10" s="85">
        <f t="shared" si="0"/>
        <v>80.142857142857139</v>
      </c>
      <c r="K10" s="85">
        <f t="shared" si="0"/>
        <v>129.60714285714286</v>
      </c>
      <c r="L10" s="85">
        <f t="shared" si="0"/>
        <v>35.071428571428569</v>
      </c>
      <c r="M10" s="85">
        <f t="shared" si="0"/>
        <v>37.571428571428569</v>
      </c>
      <c r="N10" s="86">
        <f t="shared" si="0"/>
        <v>20.428571428571427</v>
      </c>
      <c r="O10" s="87"/>
    </row>
    <row r="11" spans="1:15" ht="28.5" customHeight="1" x14ac:dyDescent="0.3">
      <c r="A11" s="13" t="s">
        <v>21</v>
      </c>
      <c r="B11" s="88">
        <f>SUM(C11:N11)</f>
        <v>710.5</v>
      </c>
      <c r="C11" s="89">
        <v>6</v>
      </c>
      <c r="D11" s="89">
        <v>3</v>
      </c>
      <c r="E11" s="89">
        <v>80</v>
      </c>
      <c r="F11" s="89">
        <v>58</v>
      </c>
      <c r="G11" s="89">
        <v>3</v>
      </c>
      <c r="H11" s="89">
        <v>109</v>
      </c>
      <c r="I11" s="89">
        <v>151.5</v>
      </c>
      <c r="J11" s="89">
        <v>68.5</v>
      </c>
      <c r="K11" s="89">
        <v>111</v>
      </c>
      <c r="L11" s="89">
        <v>47</v>
      </c>
      <c r="M11" s="89">
        <v>48</v>
      </c>
      <c r="N11" s="90">
        <v>25.5</v>
      </c>
      <c r="O11" s="91"/>
    </row>
    <row r="12" spans="1:15" ht="28.5" customHeight="1" x14ac:dyDescent="0.3">
      <c r="A12" s="13" t="s">
        <v>120</v>
      </c>
      <c r="B12" s="88">
        <f t="shared" ref="B12:B24" si="1">SUM(C12:N12)</f>
        <v>667.5</v>
      </c>
      <c r="C12" s="89">
        <v>3.5</v>
      </c>
      <c r="D12" s="89">
        <v>2.5</v>
      </c>
      <c r="E12" s="89">
        <v>79</v>
      </c>
      <c r="F12" s="89">
        <v>68</v>
      </c>
      <c r="G12" s="89">
        <v>0.5</v>
      </c>
      <c r="H12" s="89">
        <v>80.5</v>
      </c>
      <c r="I12" s="89">
        <v>189.5</v>
      </c>
      <c r="J12" s="89">
        <v>85</v>
      </c>
      <c r="K12" s="89">
        <v>101.5</v>
      </c>
      <c r="L12" s="89">
        <v>7.5</v>
      </c>
      <c r="M12" s="89">
        <v>28.5</v>
      </c>
      <c r="N12" s="90">
        <v>21.5</v>
      </c>
      <c r="O12" s="91"/>
    </row>
    <row r="13" spans="1:15" ht="28.5" customHeight="1" x14ac:dyDescent="0.3">
      <c r="A13" s="13" t="s">
        <v>23</v>
      </c>
      <c r="B13" s="88">
        <f t="shared" si="1"/>
        <v>747</v>
      </c>
      <c r="C13" s="89">
        <v>6.5</v>
      </c>
      <c r="D13" s="89">
        <v>9</v>
      </c>
      <c r="E13" s="89">
        <v>77.5</v>
      </c>
      <c r="F13" s="89">
        <v>61.5</v>
      </c>
      <c r="G13" s="89">
        <v>2.5</v>
      </c>
      <c r="H13" s="89">
        <v>126.5</v>
      </c>
      <c r="I13" s="89">
        <v>158</v>
      </c>
      <c r="J13" s="89">
        <v>68.5</v>
      </c>
      <c r="K13" s="89">
        <v>117.5</v>
      </c>
      <c r="L13" s="89">
        <v>46</v>
      </c>
      <c r="M13" s="89">
        <v>36.5</v>
      </c>
      <c r="N13" s="90">
        <v>37</v>
      </c>
      <c r="O13" s="91"/>
    </row>
    <row r="14" spans="1:15" ht="28.5" customHeight="1" x14ac:dyDescent="0.3">
      <c r="A14" s="13" t="s">
        <v>24</v>
      </c>
      <c r="B14" s="88">
        <f t="shared" si="1"/>
        <v>667.5</v>
      </c>
      <c r="C14" s="89">
        <v>4</v>
      </c>
      <c r="D14" s="89">
        <v>2</v>
      </c>
      <c r="E14" s="89">
        <v>84</v>
      </c>
      <c r="F14" s="89">
        <v>47</v>
      </c>
      <c r="G14" s="89">
        <v>2</v>
      </c>
      <c r="H14" s="89">
        <v>100</v>
      </c>
      <c r="I14" s="89">
        <v>151</v>
      </c>
      <c r="J14" s="89">
        <v>43</v>
      </c>
      <c r="K14" s="89">
        <v>116.5</v>
      </c>
      <c r="L14" s="89">
        <v>32</v>
      </c>
      <c r="M14" s="89">
        <v>63.5</v>
      </c>
      <c r="N14" s="90">
        <v>22.5</v>
      </c>
      <c r="O14" s="91"/>
    </row>
    <row r="15" spans="1:15" ht="28.5" customHeight="1" x14ac:dyDescent="0.3">
      <c r="A15" s="13" t="s">
        <v>25</v>
      </c>
      <c r="B15" s="88">
        <f t="shared" si="1"/>
        <v>752</v>
      </c>
      <c r="C15" s="89">
        <v>2</v>
      </c>
      <c r="D15" s="89">
        <v>1</v>
      </c>
      <c r="E15" s="89">
        <v>87</v>
      </c>
      <c r="F15" s="89">
        <v>74</v>
      </c>
      <c r="G15" s="89">
        <v>3</v>
      </c>
      <c r="H15" s="89">
        <v>98</v>
      </c>
      <c r="I15" s="89">
        <v>172</v>
      </c>
      <c r="J15" s="89">
        <v>71</v>
      </c>
      <c r="K15" s="89">
        <v>140</v>
      </c>
      <c r="L15" s="89">
        <v>47</v>
      </c>
      <c r="M15" s="89">
        <v>41</v>
      </c>
      <c r="N15" s="90">
        <v>16</v>
      </c>
      <c r="O15" s="91"/>
    </row>
    <row r="16" spans="1:15" ht="28.5" customHeight="1" x14ac:dyDescent="0.3">
      <c r="A16" s="13" t="s">
        <v>26</v>
      </c>
      <c r="B16" s="88">
        <f t="shared" si="1"/>
        <v>683.5</v>
      </c>
      <c r="C16" s="89">
        <v>7.5</v>
      </c>
      <c r="D16" s="89">
        <v>4</v>
      </c>
      <c r="E16" s="89">
        <v>72.5</v>
      </c>
      <c r="F16" s="89">
        <v>88</v>
      </c>
      <c r="G16" s="89">
        <v>3</v>
      </c>
      <c r="H16" s="89">
        <v>81</v>
      </c>
      <c r="I16" s="89">
        <v>114.5</v>
      </c>
      <c r="J16" s="89">
        <v>101</v>
      </c>
      <c r="K16" s="89">
        <v>115</v>
      </c>
      <c r="L16" s="89">
        <v>39</v>
      </c>
      <c r="M16" s="89">
        <v>38</v>
      </c>
      <c r="N16" s="90">
        <v>20</v>
      </c>
      <c r="O16" s="91"/>
    </row>
    <row r="17" spans="1:15" ht="28.5" customHeight="1" x14ac:dyDescent="0.3">
      <c r="A17" s="13" t="s">
        <v>27</v>
      </c>
      <c r="B17" s="88">
        <f t="shared" si="1"/>
        <v>597</v>
      </c>
      <c r="C17" s="89">
        <v>5</v>
      </c>
      <c r="D17" s="89">
        <v>2</v>
      </c>
      <c r="E17" s="89">
        <v>70.5</v>
      </c>
      <c r="F17" s="89">
        <v>96</v>
      </c>
      <c r="G17" s="89">
        <v>1.5</v>
      </c>
      <c r="H17" s="89">
        <v>72</v>
      </c>
      <c r="I17" s="89">
        <v>104</v>
      </c>
      <c r="J17" s="89">
        <v>47</v>
      </c>
      <c r="K17" s="89">
        <v>112.5</v>
      </c>
      <c r="L17" s="89">
        <v>34</v>
      </c>
      <c r="M17" s="89">
        <v>32.5</v>
      </c>
      <c r="N17" s="90">
        <v>20</v>
      </c>
      <c r="O17" s="91"/>
    </row>
    <row r="18" spans="1:15" ht="28.5" customHeight="1" x14ac:dyDescent="0.3">
      <c r="A18" s="13" t="s">
        <v>28</v>
      </c>
      <c r="B18" s="88">
        <f t="shared" si="1"/>
        <v>795.5</v>
      </c>
      <c r="C18" s="89">
        <v>5</v>
      </c>
      <c r="D18" s="89">
        <v>1</v>
      </c>
      <c r="E18" s="89">
        <v>94.5</v>
      </c>
      <c r="F18" s="89">
        <v>98</v>
      </c>
      <c r="G18" s="89">
        <v>9</v>
      </c>
      <c r="H18" s="89">
        <v>99</v>
      </c>
      <c r="I18" s="89">
        <v>114</v>
      </c>
      <c r="J18" s="89">
        <v>124.5</v>
      </c>
      <c r="K18" s="89">
        <v>142</v>
      </c>
      <c r="L18" s="89">
        <v>44.5</v>
      </c>
      <c r="M18" s="89">
        <v>48</v>
      </c>
      <c r="N18" s="90">
        <v>16</v>
      </c>
      <c r="O18" s="91"/>
    </row>
    <row r="19" spans="1:15" ht="28.5" customHeight="1" x14ac:dyDescent="0.3">
      <c r="A19" s="13" t="s">
        <v>29</v>
      </c>
      <c r="B19" s="88">
        <f t="shared" si="1"/>
        <v>655</v>
      </c>
      <c r="C19" s="89">
        <v>3.5</v>
      </c>
      <c r="D19" s="89">
        <v>0</v>
      </c>
      <c r="E19" s="89">
        <v>73</v>
      </c>
      <c r="F19" s="89">
        <v>92</v>
      </c>
      <c r="G19" s="89">
        <v>0.5</v>
      </c>
      <c r="H19" s="89">
        <v>45.5</v>
      </c>
      <c r="I19" s="89">
        <v>158</v>
      </c>
      <c r="J19" s="89">
        <v>79.5</v>
      </c>
      <c r="K19" s="89">
        <v>125</v>
      </c>
      <c r="L19" s="89">
        <v>34</v>
      </c>
      <c r="M19" s="89">
        <v>29.5</v>
      </c>
      <c r="N19" s="90">
        <v>14.5</v>
      </c>
      <c r="O19" s="91"/>
    </row>
    <row r="20" spans="1:15" ht="28.5" customHeight="1" x14ac:dyDescent="0.3">
      <c r="A20" s="13" t="s">
        <v>30</v>
      </c>
      <c r="B20" s="88">
        <f t="shared" si="1"/>
        <v>683</v>
      </c>
      <c r="C20" s="89">
        <v>0</v>
      </c>
      <c r="D20" s="89">
        <v>0</v>
      </c>
      <c r="E20" s="89">
        <v>77.5</v>
      </c>
      <c r="F20" s="89">
        <v>98.5</v>
      </c>
      <c r="G20" s="89">
        <v>1.5</v>
      </c>
      <c r="H20" s="89">
        <v>52</v>
      </c>
      <c r="I20" s="89">
        <v>152</v>
      </c>
      <c r="J20" s="89">
        <v>61</v>
      </c>
      <c r="K20" s="89">
        <v>158.5</v>
      </c>
      <c r="L20" s="89">
        <v>24.5</v>
      </c>
      <c r="M20" s="89">
        <v>38.5</v>
      </c>
      <c r="N20" s="90">
        <v>19</v>
      </c>
      <c r="O20" s="91"/>
    </row>
    <row r="21" spans="1:15" ht="28.5" customHeight="1" x14ac:dyDescent="0.3">
      <c r="A21" s="13" t="s">
        <v>31</v>
      </c>
      <c r="B21" s="88">
        <f t="shared" si="1"/>
        <v>684</v>
      </c>
      <c r="C21" s="89">
        <v>1</v>
      </c>
      <c r="D21" s="89">
        <v>1</v>
      </c>
      <c r="E21" s="89">
        <v>79</v>
      </c>
      <c r="F21" s="89">
        <v>82</v>
      </c>
      <c r="G21" s="89">
        <v>0</v>
      </c>
      <c r="H21" s="89">
        <v>58</v>
      </c>
      <c r="I21" s="89">
        <v>143</v>
      </c>
      <c r="J21" s="89">
        <v>81</v>
      </c>
      <c r="K21" s="89">
        <v>163</v>
      </c>
      <c r="L21" s="89">
        <v>30</v>
      </c>
      <c r="M21" s="89">
        <v>35</v>
      </c>
      <c r="N21" s="90">
        <v>11</v>
      </c>
      <c r="O21" s="91"/>
    </row>
    <row r="22" spans="1:15" ht="28.5" customHeight="1" x14ac:dyDescent="0.3">
      <c r="A22" s="13" t="s">
        <v>32</v>
      </c>
      <c r="B22" s="88">
        <f t="shared" si="1"/>
        <v>687</v>
      </c>
      <c r="C22" s="89">
        <v>2</v>
      </c>
      <c r="D22" s="89">
        <v>0</v>
      </c>
      <c r="E22" s="89">
        <v>69</v>
      </c>
      <c r="F22" s="89">
        <v>87</v>
      </c>
      <c r="G22" s="89">
        <v>1.5</v>
      </c>
      <c r="H22" s="89">
        <v>72.5</v>
      </c>
      <c r="I22" s="89">
        <v>162</v>
      </c>
      <c r="J22" s="89">
        <v>87</v>
      </c>
      <c r="K22" s="89">
        <v>130.5</v>
      </c>
      <c r="L22" s="89">
        <v>35.5</v>
      </c>
      <c r="M22" s="89">
        <v>28</v>
      </c>
      <c r="N22" s="90">
        <v>12</v>
      </c>
      <c r="O22" s="91"/>
    </row>
    <row r="23" spans="1:15" ht="28.5" customHeight="1" x14ac:dyDescent="0.3">
      <c r="A23" s="13" t="s">
        <v>33</v>
      </c>
      <c r="B23" s="88">
        <f t="shared" si="1"/>
        <v>795.5</v>
      </c>
      <c r="C23" s="89">
        <v>6.5</v>
      </c>
      <c r="D23" s="89">
        <v>1</v>
      </c>
      <c r="E23" s="89">
        <v>90</v>
      </c>
      <c r="F23" s="89">
        <v>85.5</v>
      </c>
      <c r="G23" s="89">
        <v>1.5</v>
      </c>
      <c r="H23" s="89">
        <v>86.5</v>
      </c>
      <c r="I23" s="89">
        <v>185</v>
      </c>
      <c r="J23" s="89">
        <v>101</v>
      </c>
      <c r="K23" s="89">
        <v>152.5</v>
      </c>
      <c r="L23" s="89">
        <v>36</v>
      </c>
      <c r="M23" s="89">
        <v>29</v>
      </c>
      <c r="N23" s="90">
        <v>21</v>
      </c>
      <c r="O23" s="91"/>
    </row>
    <row r="24" spans="1:15" ht="28.5" customHeight="1" x14ac:dyDescent="0.3">
      <c r="A24" s="71" t="s">
        <v>34</v>
      </c>
      <c r="B24" s="92">
        <f t="shared" si="1"/>
        <v>736</v>
      </c>
      <c r="C24" s="93">
        <v>5</v>
      </c>
      <c r="D24" s="93">
        <v>1</v>
      </c>
      <c r="E24" s="93">
        <v>79</v>
      </c>
      <c r="F24" s="93">
        <v>73</v>
      </c>
      <c r="G24" s="93">
        <v>2</v>
      </c>
      <c r="H24" s="93">
        <v>74</v>
      </c>
      <c r="I24" s="93">
        <v>175</v>
      </c>
      <c r="J24" s="93">
        <v>104</v>
      </c>
      <c r="K24" s="93">
        <v>129</v>
      </c>
      <c r="L24" s="93">
        <v>34</v>
      </c>
      <c r="M24" s="93">
        <v>30</v>
      </c>
      <c r="N24" s="94">
        <v>30</v>
      </c>
      <c r="O24" s="91"/>
    </row>
    <row r="25" spans="1:15" s="95" customFormat="1" ht="23.25" customHeight="1" x14ac:dyDescent="0.3">
      <c r="A25" s="78" t="s">
        <v>121</v>
      </c>
      <c r="K25" s="96"/>
      <c r="L25" s="96"/>
      <c r="M25" s="96"/>
      <c r="N25" s="97" t="s">
        <v>122</v>
      </c>
    </row>
  </sheetData>
  <mergeCells count="1">
    <mergeCell ref="A2:C2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112"/>
  <sheetViews>
    <sheetView zoomScale="80" zoomScaleNormal="80" workbookViewId="0">
      <selection activeCell="N41" sqref="N41"/>
    </sheetView>
  </sheetViews>
  <sheetFormatPr defaultRowHeight="29.25" customHeight="1" x14ac:dyDescent="0.3"/>
  <cols>
    <col min="1" max="1" width="9.5" style="2" customWidth="1"/>
    <col min="2" max="2" width="8.5" style="2" customWidth="1"/>
    <col min="3" max="3" width="8.75" style="64" customWidth="1"/>
    <col min="4" max="4" width="9.5" style="64" customWidth="1"/>
    <col min="5" max="5" width="9" style="64" customWidth="1"/>
    <col min="6" max="6" width="8.75" style="64" customWidth="1"/>
    <col min="7" max="7" width="10.625" style="2" customWidth="1"/>
    <col min="8" max="8" width="11.125" style="2" customWidth="1"/>
    <col min="9" max="9" width="11.25" style="2" customWidth="1"/>
    <col min="10" max="10" width="11.625" style="2" customWidth="1"/>
    <col min="11" max="11" width="9.125" style="2" customWidth="1"/>
    <col min="12" max="13" width="9" style="2"/>
    <col min="14" max="14" width="10.125" style="2" bestFit="1" customWidth="1"/>
    <col min="15" max="15" width="10.875" style="2" bestFit="1" customWidth="1"/>
    <col min="16" max="16" width="10.125" style="2" bestFit="1" customWidth="1"/>
    <col min="17" max="16384" width="9" style="2"/>
  </cols>
  <sheetData>
    <row r="1" spans="1:20" ht="15.75" customHeight="1" x14ac:dyDescent="0.3"/>
    <row r="2" spans="1:20" ht="29.25" customHeight="1" x14ac:dyDescent="0.3">
      <c r="A2" s="199" t="s">
        <v>123</v>
      </c>
      <c r="B2" s="199"/>
      <c r="C2" s="199"/>
      <c r="D2" s="199"/>
      <c r="E2" s="199"/>
      <c r="F2" s="199"/>
      <c r="G2" s="199"/>
      <c r="H2" s="199"/>
      <c r="I2" s="199"/>
      <c r="J2" s="199"/>
    </row>
    <row r="3" spans="1:20" ht="15.75" customHeight="1" x14ac:dyDescent="0.3">
      <c r="G3" s="2" t="s">
        <v>77</v>
      </c>
    </row>
    <row r="4" spans="1:20" ht="29.25" customHeight="1" x14ac:dyDescent="0.3">
      <c r="A4" s="217" t="s">
        <v>124</v>
      </c>
      <c r="B4" s="193" t="s">
        <v>125</v>
      </c>
      <c r="C4" s="218" t="s">
        <v>126</v>
      </c>
      <c r="D4" s="218" t="s">
        <v>127</v>
      </c>
      <c r="E4" s="218"/>
      <c r="F4" s="218"/>
      <c r="G4" s="193" t="s">
        <v>128</v>
      </c>
      <c r="H4" s="193"/>
      <c r="I4" s="193"/>
      <c r="J4" s="193"/>
      <c r="K4" s="193"/>
    </row>
    <row r="5" spans="1:20" ht="39.75" customHeight="1" x14ac:dyDescent="0.3">
      <c r="A5" s="217"/>
      <c r="B5" s="193"/>
      <c r="C5" s="218"/>
      <c r="D5" s="190" t="s">
        <v>129</v>
      </c>
      <c r="E5" s="190" t="s">
        <v>130</v>
      </c>
      <c r="F5" s="190" t="s">
        <v>131</v>
      </c>
      <c r="G5" s="100" t="s">
        <v>132</v>
      </c>
      <c r="H5" s="189" t="s">
        <v>133</v>
      </c>
      <c r="I5" s="189" t="s">
        <v>134</v>
      </c>
      <c r="J5" s="189" t="s">
        <v>135</v>
      </c>
      <c r="K5" s="189" t="s">
        <v>136</v>
      </c>
    </row>
    <row r="6" spans="1:20" ht="29.25" customHeight="1" x14ac:dyDescent="0.3">
      <c r="A6" s="101" t="s">
        <v>137</v>
      </c>
      <c r="B6" s="102">
        <v>74</v>
      </c>
      <c r="C6" s="103">
        <f t="shared" ref="C6:K6" si="0">C7+C15+C23+C30+C35+C37+C41+C46+C58+C68+C73+C79+C87+C90</f>
        <v>21624</v>
      </c>
      <c r="D6" s="103">
        <f t="shared" si="0"/>
        <v>36844</v>
      </c>
      <c r="E6" s="103">
        <f t="shared" si="0"/>
        <v>20378</v>
      </c>
      <c r="F6" s="103">
        <f t="shared" si="0"/>
        <v>16466</v>
      </c>
      <c r="G6" s="104">
        <f t="shared" si="0"/>
        <v>647.04999999999995</v>
      </c>
      <c r="H6" s="104">
        <f t="shared" si="0"/>
        <v>106.58</v>
      </c>
      <c r="I6" s="104">
        <f t="shared" si="0"/>
        <v>104</v>
      </c>
      <c r="J6" s="104">
        <f t="shared" si="0"/>
        <v>310.95</v>
      </c>
      <c r="K6" s="105">
        <f t="shared" si="0"/>
        <v>125.52000000000001</v>
      </c>
      <c r="O6" s="169"/>
    </row>
    <row r="7" spans="1:20" ht="29.25" customHeight="1" x14ac:dyDescent="0.3">
      <c r="A7" s="17" t="s">
        <v>138</v>
      </c>
      <c r="B7" s="106" t="s">
        <v>245</v>
      </c>
      <c r="C7" s="107">
        <f t="shared" ref="C7:K7" si="1">SUM(C8:C14)</f>
        <v>2619</v>
      </c>
      <c r="D7" s="107">
        <f t="shared" si="1"/>
        <v>4448</v>
      </c>
      <c r="E7" s="107">
        <f t="shared" si="1"/>
        <v>2343</v>
      </c>
      <c r="F7" s="107">
        <f t="shared" si="1"/>
        <v>2105</v>
      </c>
      <c r="G7" s="108">
        <f t="shared" si="1"/>
        <v>79.230000000000018</v>
      </c>
      <c r="H7" s="108">
        <f t="shared" si="1"/>
        <v>12.73</v>
      </c>
      <c r="I7" s="108">
        <f t="shared" si="1"/>
        <v>16.259999999999998</v>
      </c>
      <c r="J7" s="108">
        <f t="shared" si="1"/>
        <v>29.430000000000003</v>
      </c>
      <c r="K7" s="109">
        <f t="shared" si="1"/>
        <v>20.810000000000002</v>
      </c>
      <c r="O7" s="169"/>
      <c r="P7" s="169"/>
      <c r="Q7" s="169"/>
      <c r="R7" s="169"/>
      <c r="S7" s="169"/>
      <c r="T7" s="169">
        <f>SUM(L8:L14)</f>
        <v>0</v>
      </c>
    </row>
    <row r="8" spans="1:20" ht="29.25" customHeight="1" x14ac:dyDescent="0.3">
      <c r="A8" s="110"/>
      <c r="B8" s="111" t="s">
        <v>139</v>
      </c>
      <c r="C8" s="112">
        <v>1938</v>
      </c>
      <c r="D8" s="113">
        <f>SUBTOTAL(9,E8:F8)</f>
        <v>3325</v>
      </c>
      <c r="E8" s="112">
        <v>1733</v>
      </c>
      <c r="F8" s="112">
        <v>1592</v>
      </c>
      <c r="G8" s="114">
        <f t="shared" ref="G8:G14" si="2">SUM(H8:K8)</f>
        <v>55.18</v>
      </c>
      <c r="H8" s="115">
        <v>9.0299999999999994</v>
      </c>
      <c r="I8" s="115">
        <v>11.17</v>
      </c>
      <c r="J8" s="115">
        <v>18.440000000000001</v>
      </c>
      <c r="K8" s="116">
        <v>16.54</v>
      </c>
      <c r="O8" s="169"/>
      <c r="P8" s="169"/>
    </row>
    <row r="9" spans="1:20" s="120" customFormat="1" ht="29.25" customHeight="1" x14ac:dyDescent="0.3">
      <c r="A9" s="117"/>
      <c r="B9" s="118" t="s">
        <v>239</v>
      </c>
      <c r="C9" s="162">
        <v>129</v>
      </c>
      <c r="D9" s="113">
        <f t="shared" ref="D9:D14" si="3">SUBTOTAL(9,E9:F9)</f>
        <v>234</v>
      </c>
      <c r="E9" s="163">
        <v>129</v>
      </c>
      <c r="F9" s="163">
        <v>105</v>
      </c>
      <c r="G9" s="114">
        <f t="shared" si="2"/>
        <v>1.4</v>
      </c>
      <c r="H9" s="115">
        <v>0.31</v>
      </c>
      <c r="I9" s="115">
        <v>0.11</v>
      </c>
      <c r="J9" s="115">
        <v>0.5</v>
      </c>
      <c r="K9" s="116">
        <v>0.48</v>
      </c>
      <c r="L9" s="119"/>
      <c r="N9" s="121"/>
      <c r="O9" s="121"/>
      <c r="P9" s="121"/>
      <c r="R9" s="170"/>
    </row>
    <row r="10" spans="1:20" ht="29.25" customHeight="1" x14ac:dyDescent="0.3">
      <c r="A10" s="6" t="s">
        <v>140</v>
      </c>
      <c r="B10" s="122" t="s">
        <v>141</v>
      </c>
      <c r="C10" s="162">
        <v>59</v>
      </c>
      <c r="D10" s="113">
        <f t="shared" si="3"/>
        <v>89</v>
      </c>
      <c r="E10" s="163">
        <v>51</v>
      </c>
      <c r="F10" s="163">
        <v>38</v>
      </c>
      <c r="G10" s="114">
        <f t="shared" si="2"/>
        <v>1.89</v>
      </c>
      <c r="H10" s="115">
        <v>0.41</v>
      </c>
      <c r="I10" s="115">
        <v>0.33</v>
      </c>
      <c r="J10" s="115">
        <v>0.62</v>
      </c>
      <c r="K10" s="116">
        <v>0.53</v>
      </c>
      <c r="R10" s="169"/>
    </row>
    <row r="11" spans="1:20" ht="29.25" customHeight="1" x14ac:dyDescent="0.3">
      <c r="A11" s="6" t="s">
        <v>39</v>
      </c>
      <c r="B11" s="122" t="s">
        <v>142</v>
      </c>
      <c r="C11" s="112">
        <v>18</v>
      </c>
      <c r="D11" s="113">
        <f t="shared" si="3"/>
        <v>21</v>
      </c>
      <c r="E11" s="112">
        <v>13</v>
      </c>
      <c r="F11" s="112">
        <v>8</v>
      </c>
      <c r="G11" s="114">
        <f t="shared" si="2"/>
        <v>0.59000000000000008</v>
      </c>
      <c r="H11" s="115">
        <v>0.17</v>
      </c>
      <c r="I11" s="115">
        <v>0.08</v>
      </c>
      <c r="J11" s="115">
        <v>0.28000000000000003</v>
      </c>
      <c r="K11" s="116">
        <v>0.06</v>
      </c>
      <c r="R11" s="169"/>
    </row>
    <row r="12" spans="1:20" ht="29.25" customHeight="1" x14ac:dyDescent="0.3">
      <c r="A12" s="13" t="s">
        <v>140</v>
      </c>
      <c r="B12" s="122" t="s">
        <v>143</v>
      </c>
      <c r="C12" s="112">
        <v>1</v>
      </c>
      <c r="D12" s="113">
        <f t="shared" si="3"/>
        <v>1</v>
      </c>
      <c r="E12" s="112">
        <v>1</v>
      </c>
      <c r="F12" s="112">
        <v>0</v>
      </c>
      <c r="G12" s="114">
        <f t="shared" si="2"/>
        <v>0.27</v>
      </c>
      <c r="H12" s="115">
        <v>0.05</v>
      </c>
      <c r="I12" s="115">
        <v>0.04</v>
      </c>
      <c r="J12" s="115">
        <v>0.17</v>
      </c>
      <c r="K12" s="116">
        <v>0.01</v>
      </c>
    </row>
    <row r="13" spans="1:20" ht="29.25" customHeight="1" x14ac:dyDescent="0.3">
      <c r="A13" s="6" t="s">
        <v>140</v>
      </c>
      <c r="B13" s="122" t="s">
        <v>144</v>
      </c>
      <c r="C13" s="112">
        <v>324</v>
      </c>
      <c r="D13" s="113">
        <f t="shared" si="3"/>
        <v>551</v>
      </c>
      <c r="E13" s="112">
        <v>292</v>
      </c>
      <c r="F13" s="112">
        <v>259</v>
      </c>
      <c r="G13" s="114">
        <f t="shared" si="2"/>
        <v>14.25</v>
      </c>
      <c r="H13" s="115">
        <v>1.72</v>
      </c>
      <c r="I13" s="115">
        <v>3.28</v>
      </c>
      <c r="J13" s="115">
        <v>6.27</v>
      </c>
      <c r="K13" s="116">
        <v>2.98</v>
      </c>
    </row>
    <row r="14" spans="1:20" s="120" customFormat="1" ht="29.25" customHeight="1" x14ac:dyDescent="0.3">
      <c r="A14" s="123"/>
      <c r="B14" s="124" t="s">
        <v>145</v>
      </c>
      <c r="C14" s="112">
        <v>150</v>
      </c>
      <c r="D14" s="113">
        <f t="shared" si="3"/>
        <v>227</v>
      </c>
      <c r="E14" s="112">
        <v>124</v>
      </c>
      <c r="F14" s="112">
        <v>103</v>
      </c>
      <c r="G14" s="114">
        <f t="shared" si="2"/>
        <v>5.6499999999999995</v>
      </c>
      <c r="H14" s="115">
        <v>1.04</v>
      </c>
      <c r="I14" s="115">
        <v>1.25</v>
      </c>
      <c r="J14" s="115">
        <v>3.15</v>
      </c>
      <c r="K14" s="116">
        <v>0.21</v>
      </c>
    </row>
    <row r="15" spans="1:20" ht="29.25" customHeight="1" x14ac:dyDescent="0.3">
      <c r="A15" s="17" t="s">
        <v>146</v>
      </c>
      <c r="B15" s="106" t="s">
        <v>147</v>
      </c>
      <c r="C15" s="107">
        <f t="shared" ref="C15:K15" si="4">SUM(C16:C22)</f>
        <v>3057</v>
      </c>
      <c r="D15" s="107">
        <f t="shared" si="4"/>
        <v>5998</v>
      </c>
      <c r="E15" s="107">
        <f t="shared" si="4"/>
        <v>3257</v>
      </c>
      <c r="F15" s="107">
        <f t="shared" si="4"/>
        <v>2741</v>
      </c>
      <c r="G15" s="108">
        <f t="shared" si="4"/>
        <v>66.88000000000001</v>
      </c>
      <c r="H15" s="108">
        <f t="shared" si="4"/>
        <v>18.73</v>
      </c>
      <c r="I15" s="108">
        <f t="shared" si="4"/>
        <v>12.099999999999998</v>
      </c>
      <c r="J15" s="108">
        <f t="shared" si="4"/>
        <v>22.929999999999996</v>
      </c>
      <c r="K15" s="109">
        <f t="shared" si="4"/>
        <v>13.120000000000001</v>
      </c>
    </row>
    <row r="16" spans="1:20" ht="29.25" customHeight="1" x14ac:dyDescent="0.3">
      <c r="A16" s="13"/>
      <c r="B16" s="122" t="s">
        <v>148</v>
      </c>
      <c r="C16" s="112">
        <v>2681</v>
      </c>
      <c r="D16" s="113">
        <f>E16+F16</f>
        <v>5424</v>
      </c>
      <c r="E16" s="112">
        <v>2945</v>
      </c>
      <c r="F16" s="112">
        <v>2479</v>
      </c>
      <c r="G16" s="114">
        <f>SUM(H16:K16)</f>
        <v>49.83</v>
      </c>
      <c r="H16" s="115">
        <v>14.45</v>
      </c>
      <c r="I16" s="115">
        <v>9.6999999999999993</v>
      </c>
      <c r="J16" s="115">
        <v>15.09</v>
      </c>
      <c r="K16" s="116">
        <v>10.59</v>
      </c>
      <c r="Q16" s="169"/>
    </row>
    <row r="17" spans="1:19" ht="29.25" customHeight="1" x14ac:dyDescent="0.3">
      <c r="A17" s="13"/>
      <c r="B17" s="125" t="s">
        <v>240</v>
      </c>
      <c r="C17" s="112">
        <v>19</v>
      </c>
      <c r="D17" s="113">
        <f t="shared" ref="D17:D22" si="5">E17+F17</f>
        <v>28</v>
      </c>
      <c r="E17" s="112">
        <v>14</v>
      </c>
      <c r="F17" s="112">
        <v>14</v>
      </c>
      <c r="G17" s="114">
        <f t="shared" ref="G17:G35" si="6">SUM(H17:K17)</f>
        <v>0.70000000000000007</v>
      </c>
      <c r="H17" s="115">
        <v>0.39</v>
      </c>
      <c r="I17" s="115">
        <v>0.18</v>
      </c>
      <c r="J17" s="115">
        <v>0.12</v>
      </c>
      <c r="K17" s="116">
        <v>0.01</v>
      </c>
      <c r="Q17" s="169"/>
    </row>
    <row r="18" spans="1:19" ht="29.25" customHeight="1" x14ac:dyDescent="0.3">
      <c r="A18" s="13"/>
      <c r="B18" s="124" t="s">
        <v>149</v>
      </c>
      <c r="C18" s="112">
        <v>64</v>
      </c>
      <c r="D18" s="113">
        <f t="shared" si="5"/>
        <v>92</v>
      </c>
      <c r="E18" s="112">
        <v>53</v>
      </c>
      <c r="F18" s="112">
        <v>39</v>
      </c>
      <c r="G18" s="114">
        <f t="shared" si="6"/>
        <v>1.4100000000000001</v>
      </c>
      <c r="H18" s="115">
        <v>0.49</v>
      </c>
      <c r="I18" s="115">
        <v>0.22</v>
      </c>
      <c r="J18" s="115">
        <v>0.6</v>
      </c>
      <c r="K18" s="116">
        <v>0.1</v>
      </c>
    </row>
    <row r="19" spans="1:19" s="120" customFormat="1" ht="29.25" customHeight="1" x14ac:dyDescent="0.3">
      <c r="A19" s="123"/>
      <c r="B19" s="124" t="s">
        <v>150</v>
      </c>
      <c r="C19" s="112">
        <v>129</v>
      </c>
      <c r="D19" s="113">
        <f t="shared" si="5"/>
        <v>214</v>
      </c>
      <c r="E19" s="112">
        <v>124</v>
      </c>
      <c r="F19" s="112">
        <v>90</v>
      </c>
      <c r="G19" s="114">
        <f t="shared" si="6"/>
        <v>6.4300000000000006</v>
      </c>
      <c r="H19" s="115">
        <v>1.4</v>
      </c>
      <c r="I19" s="115">
        <v>0.71</v>
      </c>
      <c r="J19" s="115">
        <v>3.2</v>
      </c>
      <c r="K19" s="116">
        <v>1.1200000000000001</v>
      </c>
    </row>
    <row r="20" spans="1:19" ht="29.25" customHeight="1" x14ac:dyDescent="0.3">
      <c r="A20" s="13"/>
      <c r="B20" s="124" t="s">
        <v>151</v>
      </c>
      <c r="C20" s="112">
        <v>115</v>
      </c>
      <c r="D20" s="113">
        <f t="shared" si="5"/>
        <v>166</v>
      </c>
      <c r="E20" s="112">
        <v>82</v>
      </c>
      <c r="F20" s="112">
        <v>84</v>
      </c>
      <c r="G20" s="114">
        <f t="shared" si="6"/>
        <v>6.69</v>
      </c>
      <c r="H20" s="115">
        <v>1.33</v>
      </c>
      <c r="I20" s="115">
        <v>1</v>
      </c>
      <c r="J20" s="115">
        <v>3.31</v>
      </c>
      <c r="K20" s="116">
        <v>1.05</v>
      </c>
    </row>
    <row r="21" spans="1:19" ht="29.25" customHeight="1" x14ac:dyDescent="0.3">
      <c r="A21" s="13"/>
      <c r="B21" s="124" t="s">
        <v>152</v>
      </c>
      <c r="C21" s="112">
        <v>45</v>
      </c>
      <c r="D21" s="113">
        <f t="shared" si="5"/>
        <v>68</v>
      </c>
      <c r="E21" s="112">
        <v>36</v>
      </c>
      <c r="F21" s="112">
        <v>32</v>
      </c>
      <c r="G21" s="114">
        <f t="shared" si="6"/>
        <v>1.54</v>
      </c>
      <c r="H21" s="115">
        <v>0.54</v>
      </c>
      <c r="I21" s="115">
        <v>0.28999999999999998</v>
      </c>
      <c r="J21" s="115">
        <v>0.5</v>
      </c>
      <c r="K21" s="116">
        <v>0.21</v>
      </c>
    </row>
    <row r="22" spans="1:19" ht="29.25" customHeight="1" x14ac:dyDescent="0.3">
      <c r="A22" s="13"/>
      <c r="B22" s="124" t="s">
        <v>153</v>
      </c>
      <c r="C22" s="112">
        <v>4</v>
      </c>
      <c r="D22" s="113">
        <f t="shared" si="5"/>
        <v>6</v>
      </c>
      <c r="E22" s="112">
        <v>3</v>
      </c>
      <c r="F22" s="112">
        <v>3</v>
      </c>
      <c r="G22" s="114">
        <f t="shared" si="6"/>
        <v>0.27999999999999997</v>
      </c>
      <c r="H22" s="115">
        <v>0.13</v>
      </c>
      <c r="I22" s="115">
        <v>0</v>
      </c>
      <c r="J22" s="115">
        <v>0.11</v>
      </c>
      <c r="K22" s="116">
        <v>0.04</v>
      </c>
    </row>
    <row r="23" spans="1:19" ht="29.25" customHeight="1" x14ac:dyDescent="0.3">
      <c r="A23" s="17" t="s">
        <v>154</v>
      </c>
      <c r="B23" s="106" t="s">
        <v>233</v>
      </c>
      <c r="C23" s="107">
        <f>SUM(C24:C29)</f>
        <v>1070</v>
      </c>
      <c r="D23" s="107">
        <f>SUM(D24:D29)</f>
        <v>1738</v>
      </c>
      <c r="E23" s="107">
        <f>SUM(E24:E29)</f>
        <v>954</v>
      </c>
      <c r="F23" s="107">
        <f>SUM(F24:F29)</f>
        <v>784</v>
      </c>
      <c r="G23" s="126">
        <f t="shared" si="6"/>
        <v>33.510000000000005</v>
      </c>
      <c r="H23" s="108">
        <f>SUM(H24:H29)</f>
        <v>4.22</v>
      </c>
      <c r="I23" s="108">
        <f>SUM(I24:I29)</f>
        <v>6.4</v>
      </c>
      <c r="J23" s="108">
        <f>SUM(J24:J29)</f>
        <v>13.47</v>
      </c>
      <c r="K23" s="109">
        <f>SUM(K24:K29)</f>
        <v>9.4199999999999982</v>
      </c>
      <c r="M23" s="169"/>
    </row>
    <row r="24" spans="1:19" ht="29.25" customHeight="1" x14ac:dyDescent="0.3">
      <c r="A24" s="6"/>
      <c r="B24" s="124" t="s">
        <v>156</v>
      </c>
      <c r="C24" s="164">
        <v>848</v>
      </c>
      <c r="D24" s="113">
        <f>E24+F24</f>
        <v>1363</v>
      </c>
      <c r="E24" s="165">
        <v>744</v>
      </c>
      <c r="F24" s="165">
        <v>619</v>
      </c>
      <c r="G24" s="114">
        <f>SUM(H24:K24)</f>
        <v>26.980000000000004</v>
      </c>
      <c r="H24" s="115">
        <v>2.88</v>
      </c>
      <c r="I24" s="115">
        <v>5.21</v>
      </c>
      <c r="J24" s="115">
        <v>11.15</v>
      </c>
      <c r="K24" s="116">
        <v>7.74</v>
      </c>
    </row>
    <row r="25" spans="1:19" ht="29.25" customHeight="1" x14ac:dyDescent="0.3">
      <c r="A25" s="6"/>
      <c r="B25" s="124" t="s">
        <v>157</v>
      </c>
      <c r="C25" s="164">
        <v>39</v>
      </c>
      <c r="D25" s="113">
        <f t="shared" ref="D25:D29" si="7">E25+F25</f>
        <v>71</v>
      </c>
      <c r="E25" s="165">
        <v>38</v>
      </c>
      <c r="F25" s="165">
        <v>33</v>
      </c>
      <c r="G25" s="114">
        <f t="shared" ref="G25:G29" si="8">SUM(H25:K25)</f>
        <v>0.66</v>
      </c>
      <c r="H25" s="115">
        <v>0.21</v>
      </c>
      <c r="I25" s="115">
        <v>0.17</v>
      </c>
      <c r="J25" s="115">
        <v>0.16</v>
      </c>
      <c r="K25" s="116">
        <v>0.12</v>
      </c>
    </row>
    <row r="26" spans="1:19" ht="29.25" customHeight="1" x14ac:dyDescent="0.3">
      <c r="A26" s="6"/>
      <c r="B26" s="124" t="s">
        <v>158</v>
      </c>
      <c r="C26" s="164">
        <v>135</v>
      </c>
      <c r="D26" s="113">
        <f t="shared" si="7"/>
        <v>223</v>
      </c>
      <c r="E26" s="165">
        <v>123</v>
      </c>
      <c r="F26" s="165">
        <v>100</v>
      </c>
      <c r="G26" s="114">
        <f t="shared" si="8"/>
        <v>3.14</v>
      </c>
      <c r="H26" s="115">
        <v>0.65</v>
      </c>
      <c r="I26" s="115">
        <v>0.42</v>
      </c>
      <c r="J26" s="115">
        <v>1.1599999999999999</v>
      </c>
      <c r="K26" s="116">
        <v>0.91</v>
      </c>
      <c r="R26" s="169"/>
    </row>
    <row r="27" spans="1:19" ht="29.25" customHeight="1" x14ac:dyDescent="0.3">
      <c r="A27" s="6"/>
      <c r="B27" s="124" t="s">
        <v>159</v>
      </c>
      <c r="C27" s="164">
        <v>30</v>
      </c>
      <c r="D27" s="113">
        <f t="shared" si="7"/>
        <v>43</v>
      </c>
      <c r="E27" s="165">
        <v>25</v>
      </c>
      <c r="F27" s="165">
        <v>18</v>
      </c>
      <c r="G27" s="114">
        <f t="shared" si="8"/>
        <v>1.6</v>
      </c>
      <c r="H27" s="115">
        <v>0.35</v>
      </c>
      <c r="I27" s="115">
        <v>0.45</v>
      </c>
      <c r="J27" s="115">
        <v>0.45</v>
      </c>
      <c r="K27" s="116">
        <v>0.35</v>
      </c>
      <c r="R27" s="169"/>
    </row>
    <row r="28" spans="1:19" ht="29.25" customHeight="1" x14ac:dyDescent="0.3">
      <c r="A28" s="6"/>
      <c r="B28" s="124" t="s">
        <v>160</v>
      </c>
      <c r="C28" s="164">
        <v>7</v>
      </c>
      <c r="D28" s="113">
        <f t="shared" si="7"/>
        <v>15</v>
      </c>
      <c r="E28" s="165">
        <v>11</v>
      </c>
      <c r="F28" s="165">
        <v>4</v>
      </c>
      <c r="G28" s="114">
        <f t="shared" si="8"/>
        <v>0.56000000000000005</v>
      </c>
      <c r="H28" s="115">
        <v>0.01</v>
      </c>
      <c r="I28" s="115">
        <v>0.04</v>
      </c>
      <c r="J28" s="115">
        <v>0.25</v>
      </c>
      <c r="K28" s="116">
        <v>0.26</v>
      </c>
      <c r="S28" s="169"/>
    </row>
    <row r="29" spans="1:19" ht="29.25" customHeight="1" x14ac:dyDescent="0.3">
      <c r="A29" s="6"/>
      <c r="B29" s="124" t="s">
        <v>161</v>
      </c>
      <c r="C29" s="164">
        <v>11</v>
      </c>
      <c r="D29" s="113">
        <f t="shared" si="7"/>
        <v>23</v>
      </c>
      <c r="E29" s="165">
        <v>13</v>
      </c>
      <c r="F29" s="165">
        <v>10</v>
      </c>
      <c r="G29" s="114">
        <f t="shared" si="8"/>
        <v>0.57000000000000006</v>
      </c>
      <c r="H29" s="115">
        <v>0.12</v>
      </c>
      <c r="I29" s="115">
        <v>0.11</v>
      </c>
      <c r="J29" s="115">
        <v>0.3</v>
      </c>
      <c r="K29" s="116">
        <v>0.04</v>
      </c>
      <c r="S29" s="169"/>
    </row>
    <row r="30" spans="1:19" ht="29.25" customHeight="1" x14ac:dyDescent="0.3">
      <c r="A30" s="17" t="s">
        <v>162</v>
      </c>
      <c r="B30" s="106" t="s">
        <v>163</v>
      </c>
      <c r="C30" s="107">
        <f>SUM(C31:C34)</f>
        <v>1775</v>
      </c>
      <c r="D30" s="107">
        <f>SUM(D31:D34)</f>
        <v>3227</v>
      </c>
      <c r="E30" s="107">
        <f>SUM(E31:E34)</f>
        <v>1710</v>
      </c>
      <c r="F30" s="107">
        <f>SUM(F31:F34)</f>
        <v>1517</v>
      </c>
      <c r="G30" s="126">
        <f t="shared" si="6"/>
        <v>45.1</v>
      </c>
      <c r="H30" s="108">
        <f>SUM(H31:H34)</f>
        <v>8.59</v>
      </c>
      <c r="I30" s="108">
        <f>SUM(I31:I34)</f>
        <v>6.79</v>
      </c>
      <c r="J30" s="108">
        <f>SUM(J31:J34)</f>
        <v>24.009999999999998</v>
      </c>
      <c r="K30" s="109">
        <f>SUM(K31:K34)</f>
        <v>5.71</v>
      </c>
      <c r="S30" s="169"/>
    </row>
    <row r="31" spans="1:19" ht="29.25" customHeight="1" x14ac:dyDescent="0.3">
      <c r="A31" s="6"/>
      <c r="B31" s="127" t="s">
        <v>164</v>
      </c>
      <c r="C31" s="112">
        <v>1664</v>
      </c>
      <c r="D31" s="113">
        <f>E31+F31</f>
        <v>3003</v>
      </c>
      <c r="E31" s="112">
        <v>1582</v>
      </c>
      <c r="F31" s="112">
        <v>1421</v>
      </c>
      <c r="G31" s="114">
        <f>SUBTOTAL(9,H31:K31)</f>
        <v>40.42</v>
      </c>
      <c r="H31" s="115">
        <v>8.11</v>
      </c>
      <c r="I31" s="115">
        <v>6.72</v>
      </c>
      <c r="J31" s="115">
        <v>20.059999999999999</v>
      </c>
      <c r="K31" s="116">
        <v>5.53</v>
      </c>
    </row>
    <row r="32" spans="1:19" ht="29.25" customHeight="1" x14ac:dyDescent="0.3">
      <c r="A32" s="128"/>
      <c r="B32" s="127" t="s">
        <v>165</v>
      </c>
      <c r="C32" s="112">
        <v>33</v>
      </c>
      <c r="D32" s="113">
        <f t="shared" ref="D32:D34" si="9">E32+F32</f>
        <v>50</v>
      </c>
      <c r="E32" s="112">
        <v>30</v>
      </c>
      <c r="F32" s="112">
        <v>20</v>
      </c>
      <c r="G32" s="114">
        <f t="shared" ref="G32:G34" si="10">SUBTOTAL(9,H32:K32)</f>
        <v>1.37</v>
      </c>
      <c r="H32" s="115">
        <v>0.31</v>
      </c>
      <c r="I32" s="115">
        <v>7.0000000000000007E-2</v>
      </c>
      <c r="J32" s="115">
        <v>0.9</v>
      </c>
      <c r="K32" s="116">
        <v>0.09</v>
      </c>
    </row>
    <row r="33" spans="1:18" ht="29.25" customHeight="1" x14ac:dyDescent="0.3">
      <c r="A33" s="128"/>
      <c r="B33" s="127" t="s">
        <v>166</v>
      </c>
      <c r="C33" s="129">
        <v>76</v>
      </c>
      <c r="D33" s="113">
        <f t="shared" si="9"/>
        <v>171</v>
      </c>
      <c r="E33" s="129">
        <v>96</v>
      </c>
      <c r="F33" s="129">
        <v>75</v>
      </c>
      <c r="G33" s="114">
        <f t="shared" si="10"/>
        <v>2.94</v>
      </c>
      <c r="H33" s="130">
        <v>0.17</v>
      </c>
      <c r="I33" s="130">
        <v>0</v>
      </c>
      <c r="J33" s="130">
        <v>2.68</v>
      </c>
      <c r="K33" s="131">
        <v>0.09</v>
      </c>
    </row>
    <row r="34" spans="1:18" s="120" customFormat="1" ht="29.25" customHeight="1" x14ac:dyDescent="0.3">
      <c r="A34" s="132"/>
      <c r="B34" s="127" t="s">
        <v>167</v>
      </c>
      <c r="C34" s="113">
        <v>2</v>
      </c>
      <c r="D34" s="113">
        <f t="shared" si="9"/>
        <v>3</v>
      </c>
      <c r="E34" s="113">
        <v>2</v>
      </c>
      <c r="F34" s="113">
        <v>1</v>
      </c>
      <c r="G34" s="114">
        <f t="shared" si="10"/>
        <v>0.37</v>
      </c>
      <c r="H34" s="115">
        <v>0</v>
      </c>
      <c r="I34" s="115">
        <v>0</v>
      </c>
      <c r="J34" s="115">
        <v>0.37</v>
      </c>
      <c r="K34" s="133">
        <v>0</v>
      </c>
      <c r="N34" s="121"/>
      <c r="O34" s="121"/>
      <c r="P34" s="121"/>
    </row>
    <row r="35" spans="1:18" ht="29.25" customHeight="1" x14ac:dyDescent="0.3">
      <c r="A35" s="17" t="s">
        <v>168</v>
      </c>
      <c r="B35" s="106" t="s">
        <v>169</v>
      </c>
      <c r="C35" s="107">
        <f>SUM(C36)</f>
        <v>1287</v>
      </c>
      <c r="D35" s="107">
        <f>SUM(D36)</f>
        <v>2236</v>
      </c>
      <c r="E35" s="107">
        <f>SUM(E36)</f>
        <v>1210</v>
      </c>
      <c r="F35" s="107">
        <f>SUM(F36)</f>
        <v>1026</v>
      </c>
      <c r="G35" s="126">
        <f t="shared" si="6"/>
        <v>52.62</v>
      </c>
      <c r="H35" s="134">
        <f>SUM(H36)</f>
        <v>10.74</v>
      </c>
      <c r="I35" s="134">
        <f>SUM(I36)</f>
        <v>7.69</v>
      </c>
      <c r="J35" s="134">
        <f>SUM(J36)</f>
        <v>28.57</v>
      </c>
      <c r="K35" s="109">
        <f>SUM(K36)</f>
        <v>5.62</v>
      </c>
    </row>
    <row r="36" spans="1:18" ht="29.25" customHeight="1" x14ac:dyDescent="0.3">
      <c r="A36" s="128"/>
      <c r="B36" s="124" t="s">
        <v>170</v>
      </c>
      <c r="C36" s="112">
        <v>1287</v>
      </c>
      <c r="D36" s="113">
        <f>SUBTOTAL(9,E36:F36)</f>
        <v>2236</v>
      </c>
      <c r="E36" s="112">
        <v>1210</v>
      </c>
      <c r="F36" s="112">
        <v>1026</v>
      </c>
      <c r="G36" s="114">
        <f>SUM(H36:K36)</f>
        <v>52.62</v>
      </c>
      <c r="H36" s="135">
        <v>10.74</v>
      </c>
      <c r="I36" s="135">
        <v>7.69</v>
      </c>
      <c r="J36" s="135">
        <v>28.57</v>
      </c>
      <c r="K36" s="136">
        <v>5.62</v>
      </c>
    </row>
    <row r="37" spans="1:18" ht="29.25" customHeight="1" x14ac:dyDescent="0.3">
      <c r="A37" s="17" t="s">
        <v>171</v>
      </c>
      <c r="B37" s="106" t="s">
        <v>246</v>
      </c>
      <c r="C37" s="107">
        <f t="shared" ref="C37:K37" si="11">SUM(C38:C40)</f>
        <v>1735</v>
      </c>
      <c r="D37" s="107">
        <f t="shared" si="11"/>
        <v>3471</v>
      </c>
      <c r="E37" s="107">
        <f t="shared" si="11"/>
        <v>1850</v>
      </c>
      <c r="F37" s="107">
        <f t="shared" si="11"/>
        <v>1621</v>
      </c>
      <c r="G37" s="126">
        <f t="shared" si="11"/>
        <v>50.900000000000006</v>
      </c>
      <c r="H37" s="108">
        <f t="shared" si="11"/>
        <v>5.38</v>
      </c>
      <c r="I37" s="108">
        <f t="shared" si="11"/>
        <v>9.83</v>
      </c>
      <c r="J37" s="108">
        <f t="shared" si="11"/>
        <v>23.069999999999997</v>
      </c>
      <c r="K37" s="109">
        <f t="shared" si="11"/>
        <v>12.62</v>
      </c>
    </row>
    <row r="38" spans="1:18" ht="29.25" customHeight="1" x14ac:dyDescent="0.3">
      <c r="A38" s="6"/>
      <c r="B38" s="124" t="s">
        <v>172</v>
      </c>
      <c r="C38" s="112">
        <v>1653</v>
      </c>
      <c r="D38" s="113">
        <f>E38+F38</f>
        <v>3328</v>
      </c>
      <c r="E38" s="112">
        <v>1769</v>
      </c>
      <c r="F38" s="112">
        <v>1559</v>
      </c>
      <c r="G38" s="114">
        <f>SUM(H38:K38)</f>
        <v>47.400000000000006</v>
      </c>
      <c r="H38" s="135">
        <v>4.95</v>
      </c>
      <c r="I38" s="135">
        <v>9.24</v>
      </c>
      <c r="J38" s="135">
        <v>21.04</v>
      </c>
      <c r="K38" s="136">
        <v>12.17</v>
      </c>
    </row>
    <row r="39" spans="1:18" ht="29.25" customHeight="1" x14ac:dyDescent="0.3">
      <c r="A39" s="6"/>
      <c r="B39" s="124" t="s">
        <v>173</v>
      </c>
      <c r="C39" s="112">
        <v>78</v>
      </c>
      <c r="D39" s="113">
        <f t="shared" ref="D39:D40" si="12">E39+F39</f>
        <v>138</v>
      </c>
      <c r="E39" s="112">
        <v>77</v>
      </c>
      <c r="F39" s="112">
        <v>61</v>
      </c>
      <c r="G39" s="114">
        <f t="shared" ref="G39:G57" si="13">SUM(H39:K39)</f>
        <v>2.5500000000000003</v>
      </c>
      <c r="H39" s="135">
        <v>0.33</v>
      </c>
      <c r="I39" s="135">
        <v>0.5</v>
      </c>
      <c r="J39" s="135">
        <v>1.54</v>
      </c>
      <c r="K39" s="136">
        <v>0.18</v>
      </c>
    </row>
    <row r="40" spans="1:18" ht="29.25" customHeight="1" x14ac:dyDescent="0.3">
      <c r="A40" s="6"/>
      <c r="B40" s="124" t="s">
        <v>174</v>
      </c>
      <c r="C40" s="112">
        <v>4</v>
      </c>
      <c r="D40" s="113">
        <f t="shared" si="12"/>
        <v>5</v>
      </c>
      <c r="E40" s="112">
        <v>4</v>
      </c>
      <c r="F40" s="112">
        <v>1</v>
      </c>
      <c r="G40" s="114">
        <f t="shared" si="13"/>
        <v>0.95</v>
      </c>
      <c r="H40" s="135">
        <v>0.1</v>
      </c>
      <c r="I40" s="135">
        <v>0.09</v>
      </c>
      <c r="J40" s="135">
        <v>0.49</v>
      </c>
      <c r="K40" s="136">
        <v>0.27</v>
      </c>
    </row>
    <row r="41" spans="1:18" ht="29.25" customHeight="1" x14ac:dyDescent="0.3">
      <c r="A41" s="17" t="s">
        <v>175</v>
      </c>
      <c r="B41" s="106" t="s">
        <v>163</v>
      </c>
      <c r="C41" s="107">
        <f>SUM(C42:C45)</f>
        <v>1567</v>
      </c>
      <c r="D41" s="107">
        <f>SUM(D42:D45)</f>
        <v>1594</v>
      </c>
      <c r="E41" s="107">
        <f>SUM(E42:E45)</f>
        <v>1388</v>
      </c>
      <c r="F41" s="107">
        <f>SUM(F42:F45)</f>
        <v>206</v>
      </c>
      <c r="G41" s="126">
        <f t="shared" si="13"/>
        <v>54.07</v>
      </c>
      <c r="H41" s="108">
        <f>SUM(H42:H45)</f>
        <v>5.71</v>
      </c>
      <c r="I41" s="108">
        <f>SUM(I42:I45)</f>
        <v>9.56</v>
      </c>
      <c r="J41" s="108">
        <f>SUM(J42:J45)</f>
        <v>29.98</v>
      </c>
      <c r="K41" s="109">
        <f>SUM(K42:K45)</f>
        <v>8.82</v>
      </c>
    </row>
    <row r="42" spans="1:18" ht="29.25" customHeight="1" x14ac:dyDescent="0.3">
      <c r="A42" s="13"/>
      <c r="B42" s="124" t="s">
        <v>176</v>
      </c>
      <c r="C42" s="112">
        <v>1422</v>
      </c>
      <c r="D42" s="113">
        <f>E42+F42</f>
        <v>1377</v>
      </c>
      <c r="E42" s="112">
        <v>1259</v>
      </c>
      <c r="F42" s="112">
        <v>118</v>
      </c>
      <c r="G42" s="114">
        <f>SUM(H42:K42)</f>
        <v>43.400000000000006</v>
      </c>
      <c r="H42" s="135">
        <v>4.6500000000000004</v>
      </c>
      <c r="I42" s="135">
        <v>9.5500000000000007</v>
      </c>
      <c r="J42" s="135">
        <v>20.64</v>
      </c>
      <c r="K42" s="136">
        <v>8.56</v>
      </c>
    </row>
    <row r="43" spans="1:18" ht="29.25" customHeight="1" x14ac:dyDescent="0.3">
      <c r="A43" s="13"/>
      <c r="B43" s="124" t="s">
        <v>177</v>
      </c>
      <c r="C43" s="129">
        <v>101</v>
      </c>
      <c r="D43" s="137">
        <f t="shared" ref="D43:D45" si="14">E43+F43</f>
        <v>155</v>
      </c>
      <c r="E43" s="129">
        <v>84</v>
      </c>
      <c r="F43" s="129">
        <v>71</v>
      </c>
      <c r="G43" s="114">
        <f>SUM(H43:K43)</f>
        <v>9.65</v>
      </c>
      <c r="H43" s="138">
        <v>0.8</v>
      </c>
      <c r="I43" s="138">
        <v>0.01</v>
      </c>
      <c r="J43" s="138">
        <v>8.75</v>
      </c>
      <c r="K43" s="139">
        <v>0.09</v>
      </c>
    </row>
    <row r="44" spans="1:18" ht="29.25" customHeight="1" x14ac:dyDescent="0.3">
      <c r="A44" s="13"/>
      <c r="B44" s="124" t="s">
        <v>178</v>
      </c>
      <c r="C44" s="112">
        <v>15</v>
      </c>
      <c r="D44" s="113">
        <f t="shared" si="14"/>
        <v>20</v>
      </c>
      <c r="E44" s="112">
        <v>14</v>
      </c>
      <c r="F44" s="112">
        <v>6</v>
      </c>
      <c r="G44" s="114">
        <f t="shared" ref="G44:G45" si="15">SUM(H44:K44)</f>
        <v>0.74</v>
      </c>
      <c r="H44" s="135">
        <v>0.18</v>
      </c>
      <c r="I44" s="138">
        <v>0</v>
      </c>
      <c r="J44" s="135">
        <v>0.45</v>
      </c>
      <c r="K44" s="136">
        <v>0.11</v>
      </c>
    </row>
    <row r="45" spans="1:18" ht="29.25" customHeight="1" x14ac:dyDescent="0.3">
      <c r="A45" s="13"/>
      <c r="B45" s="124" t="s">
        <v>179</v>
      </c>
      <c r="C45" s="112">
        <v>29</v>
      </c>
      <c r="D45" s="113">
        <f t="shared" si="14"/>
        <v>42</v>
      </c>
      <c r="E45" s="112">
        <v>31</v>
      </c>
      <c r="F45" s="112">
        <v>11</v>
      </c>
      <c r="G45" s="114">
        <f t="shared" si="15"/>
        <v>0.28000000000000003</v>
      </c>
      <c r="H45" s="135">
        <v>0.08</v>
      </c>
      <c r="I45" s="135">
        <v>0</v>
      </c>
      <c r="J45" s="135">
        <v>0.14000000000000001</v>
      </c>
      <c r="K45" s="136">
        <v>0.06</v>
      </c>
      <c r="R45" s="169"/>
    </row>
    <row r="46" spans="1:18" ht="29.25" customHeight="1" x14ac:dyDescent="0.3">
      <c r="A46" s="17" t="s">
        <v>180</v>
      </c>
      <c r="B46" s="106" t="s">
        <v>181</v>
      </c>
      <c r="C46" s="140">
        <f>SUM(C47:C57)</f>
        <v>2247</v>
      </c>
      <c r="D46" s="140">
        <f>SUM(D47:D57)</f>
        <v>3408</v>
      </c>
      <c r="E46" s="140">
        <f>SUM(E47:E57)</f>
        <v>1995</v>
      </c>
      <c r="F46" s="140">
        <f>SUM(F47:F57)</f>
        <v>1413</v>
      </c>
      <c r="G46" s="141">
        <f t="shared" si="13"/>
        <v>50.85</v>
      </c>
      <c r="H46" s="134">
        <f>SUM(H47:H57)</f>
        <v>3.15</v>
      </c>
      <c r="I46" s="134">
        <f>SUM(I47:I57)</f>
        <v>0.03</v>
      </c>
      <c r="J46" s="134">
        <f>SUM(J47:J57)</f>
        <v>40.67</v>
      </c>
      <c r="K46" s="142">
        <f>SUM(K47:K57)</f>
        <v>7</v>
      </c>
    </row>
    <row r="47" spans="1:18" ht="29.25" customHeight="1" x14ac:dyDescent="0.3">
      <c r="A47" s="6"/>
      <c r="B47" s="143" t="s">
        <v>241</v>
      </c>
      <c r="C47" s="183">
        <v>1140</v>
      </c>
      <c r="D47" s="183">
        <f t="shared" ref="D47:D57" si="16">E47+F47</f>
        <v>1716</v>
      </c>
      <c r="E47" s="183">
        <v>993</v>
      </c>
      <c r="F47" s="183">
        <v>723</v>
      </c>
      <c r="G47" s="184">
        <f t="shared" si="13"/>
        <v>22.97</v>
      </c>
      <c r="H47" s="185">
        <v>2.0499999999999998</v>
      </c>
      <c r="I47" s="185">
        <v>0.03</v>
      </c>
      <c r="J47" s="185">
        <v>16.149999999999999</v>
      </c>
      <c r="K47" s="186">
        <v>4.74</v>
      </c>
    </row>
    <row r="48" spans="1:18" ht="29.25" customHeight="1" x14ac:dyDescent="0.3">
      <c r="A48" s="6"/>
      <c r="B48" s="143" t="s">
        <v>242</v>
      </c>
      <c r="C48" s="183">
        <v>44</v>
      </c>
      <c r="D48" s="183">
        <f t="shared" si="16"/>
        <v>80</v>
      </c>
      <c r="E48" s="183">
        <v>43</v>
      </c>
      <c r="F48" s="183">
        <v>37</v>
      </c>
      <c r="G48" s="184">
        <f t="shared" si="13"/>
        <v>1.5</v>
      </c>
      <c r="H48" s="185">
        <v>0.04</v>
      </c>
      <c r="I48" s="185">
        <v>0</v>
      </c>
      <c r="J48" s="185">
        <v>1.42</v>
      </c>
      <c r="K48" s="186">
        <v>0.04</v>
      </c>
    </row>
    <row r="49" spans="1:11" ht="29.25" customHeight="1" x14ac:dyDescent="0.3">
      <c r="A49" s="6"/>
      <c r="B49" s="144" t="s">
        <v>182</v>
      </c>
      <c r="C49" s="183">
        <v>35</v>
      </c>
      <c r="D49" s="183">
        <f t="shared" si="16"/>
        <v>48</v>
      </c>
      <c r="E49" s="183">
        <v>28</v>
      </c>
      <c r="F49" s="183">
        <v>20</v>
      </c>
      <c r="G49" s="184">
        <f t="shared" si="13"/>
        <v>1.9500000000000002</v>
      </c>
      <c r="H49" s="185">
        <v>0.11</v>
      </c>
      <c r="I49" s="185">
        <v>0</v>
      </c>
      <c r="J49" s="185">
        <v>1.81</v>
      </c>
      <c r="K49" s="186">
        <v>0.03</v>
      </c>
    </row>
    <row r="50" spans="1:11" ht="29.25" customHeight="1" x14ac:dyDescent="0.3">
      <c r="A50" s="6"/>
      <c r="B50" s="144" t="s">
        <v>183</v>
      </c>
      <c r="C50" s="183">
        <v>120</v>
      </c>
      <c r="D50" s="183">
        <f t="shared" si="16"/>
        <v>194</v>
      </c>
      <c r="E50" s="183">
        <v>114</v>
      </c>
      <c r="F50" s="183">
        <v>80</v>
      </c>
      <c r="G50" s="184">
        <f t="shared" si="13"/>
        <v>0.75</v>
      </c>
      <c r="H50" s="185">
        <v>0.08</v>
      </c>
      <c r="I50" s="185">
        <v>0</v>
      </c>
      <c r="J50" s="185">
        <v>0.62</v>
      </c>
      <c r="K50" s="186">
        <v>0.05</v>
      </c>
    </row>
    <row r="51" spans="1:11" ht="29.25" customHeight="1" x14ac:dyDescent="0.3">
      <c r="A51" s="13"/>
      <c r="B51" s="144" t="s">
        <v>184</v>
      </c>
      <c r="C51" s="183">
        <v>185</v>
      </c>
      <c r="D51" s="183">
        <f t="shared" si="16"/>
        <v>279</v>
      </c>
      <c r="E51" s="183">
        <v>167</v>
      </c>
      <c r="F51" s="183">
        <v>112</v>
      </c>
      <c r="G51" s="184">
        <f t="shared" si="13"/>
        <v>2.46</v>
      </c>
      <c r="H51" s="185">
        <v>0.31</v>
      </c>
      <c r="I51" s="185">
        <v>0</v>
      </c>
      <c r="J51" s="185">
        <v>2.0699999999999998</v>
      </c>
      <c r="K51" s="186">
        <v>0.08</v>
      </c>
    </row>
    <row r="52" spans="1:11" ht="29.25" customHeight="1" x14ac:dyDescent="0.3">
      <c r="A52" s="6"/>
      <c r="B52" s="144" t="s">
        <v>185</v>
      </c>
      <c r="C52" s="183">
        <v>256</v>
      </c>
      <c r="D52" s="183">
        <f t="shared" si="16"/>
        <v>439</v>
      </c>
      <c r="E52" s="183">
        <v>247</v>
      </c>
      <c r="F52" s="183">
        <v>192</v>
      </c>
      <c r="G52" s="184">
        <f t="shared" si="13"/>
        <v>5.89</v>
      </c>
      <c r="H52" s="185">
        <v>0.1</v>
      </c>
      <c r="I52" s="185">
        <v>0</v>
      </c>
      <c r="J52" s="185">
        <v>5.6</v>
      </c>
      <c r="K52" s="186">
        <v>0.19</v>
      </c>
    </row>
    <row r="53" spans="1:11" ht="29.25" customHeight="1" x14ac:dyDescent="0.3">
      <c r="A53" s="6"/>
      <c r="B53" s="144" t="s">
        <v>186</v>
      </c>
      <c r="C53" s="187">
        <v>47</v>
      </c>
      <c r="D53" s="183">
        <f t="shared" si="16"/>
        <v>69</v>
      </c>
      <c r="E53" s="188">
        <v>40</v>
      </c>
      <c r="F53" s="188">
        <v>29</v>
      </c>
      <c r="G53" s="184">
        <f t="shared" si="13"/>
        <v>1.27</v>
      </c>
      <c r="H53" s="185">
        <v>7.0000000000000007E-2</v>
      </c>
      <c r="I53" s="185">
        <v>0</v>
      </c>
      <c r="J53" s="185">
        <v>1.1499999999999999</v>
      </c>
      <c r="K53" s="186">
        <v>0.05</v>
      </c>
    </row>
    <row r="54" spans="1:11" ht="29.25" customHeight="1" x14ac:dyDescent="0.3">
      <c r="A54" s="6"/>
      <c r="B54" s="144" t="s">
        <v>187</v>
      </c>
      <c r="C54" s="187">
        <v>7</v>
      </c>
      <c r="D54" s="183">
        <f t="shared" si="16"/>
        <v>11</v>
      </c>
      <c r="E54" s="188">
        <v>5</v>
      </c>
      <c r="F54" s="188">
        <v>6</v>
      </c>
      <c r="G54" s="184">
        <f t="shared" si="13"/>
        <v>0.7</v>
      </c>
      <c r="H54" s="185">
        <v>0.06</v>
      </c>
      <c r="I54" s="185">
        <v>0</v>
      </c>
      <c r="J54" s="185">
        <v>0.6</v>
      </c>
      <c r="K54" s="186">
        <v>0.04</v>
      </c>
    </row>
    <row r="55" spans="1:11" ht="29.25" customHeight="1" x14ac:dyDescent="0.3">
      <c r="A55" s="6"/>
      <c r="B55" s="144" t="s">
        <v>188</v>
      </c>
      <c r="C55" s="187">
        <v>78</v>
      </c>
      <c r="D55" s="183">
        <f t="shared" si="16"/>
        <v>116</v>
      </c>
      <c r="E55" s="188">
        <v>70</v>
      </c>
      <c r="F55" s="188">
        <v>46</v>
      </c>
      <c r="G55" s="184">
        <f t="shared" si="13"/>
        <v>2.0099999999999998</v>
      </c>
      <c r="H55" s="185">
        <v>0.12</v>
      </c>
      <c r="I55" s="185">
        <v>0</v>
      </c>
      <c r="J55" s="185">
        <v>1.8</v>
      </c>
      <c r="K55" s="186">
        <v>0.09</v>
      </c>
    </row>
    <row r="56" spans="1:11" ht="29.25" customHeight="1" x14ac:dyDescent="0.3">
      <c r="A56" s="6"/>
      <c r="B56" s="144" t="s">
        <v>189</v>
      </c>
      <c r="C56" s="183">
        <v>287</v>
      </c>
      <c r="D56" s="183">
        <f t="shared" si="16"/>
        <v>386</v>
      </c>
      <c r="E56" s="183">
        <v>250</v>
      </c>
      <c r="F56" s="183">
        <v>136</v>
      </c>
      <c r="G56" s="184">
        <f t="shared" si="13"/>
        <v>10.57</v>
      </c>
      <c r="H56" s="185">
        <v>0.13</v>
      </c>
      <c r="I56" s="185">
        <v>0</v>
      </c>
      <c r="J56" s="185">
        <v>8.75</v>
      </c>
      <c r="K56" s="186">
        <v>1.69</v>
      </c>
    </row>
    <row r="57" spans="1:11" ht="29.25" customHeight="1" x14ac:dyDescent="0.3">
      <c r="A57" s="6"/>
      <c r="B57" s="144" t="s">
        <v>190</v>
      </c>
      <c r="C57" s="183">
        <v>48</v>
      </c>
      <c r="D57" s="183">
        <f t="shared" si="16"/>
        <v>70</v>
      </c>
      <c r="E57" s="183">
        <v>38</v>
      </c>
      <c r="F57" s="183">
        <v>32</v>
      </c>
      <c r="G57" s="184">
        <f t="shared" si="13"/>
        <v>0.77999999999999992</v>
      </c>
      <c r="H57" s="185">
        <v>0.08</v>
      </c>
      <c r="I57" s="185">
        <v>0</v>
      </c>
      <c r="J57" s="185">
        <v>0.7</v>
      </c>
      <c r="K57" s="186">
        <v>0</v>
      </c>
    </row>
    <row r="58" spans="1:11" ht="29.25" customHeight="1" x14ac:dyDescent="0.3">
      <c r="A58" s="191" t="s">
        <v>191</v>
      </c>
      <c r="B58" s="106" t="s">
        <v>192</v>
      </c>
      <c r="C58" s="107">
        <f t="shared" ref="C58:K58" si="17">SUM(C59:C67)</f>
        <v>1007</v>
      </c>
      <c r="D58" s="107">
        <f t="shared" si="17"/>
        <v>1699</v>
      </c>
      <c r="E58" s="107">
        <f t="shared" si="17"/>
        <v>912</v>
      </c>
      <c r="F58" s="107">
        <f t="shared" si="17"/>
        <v>787</v>
      </c>
      <c r="G58" s="108">
        <f t="shared" si="17"/>
        <v>34.42</v>
      </c>
      <c r="H58" s="108">
        <f t="shared" si="17"/>
        <v>4.3600000000000003</v>
      </c>
      <c r="I58" s="108">
        <f t="shared" si="17"/>
        <v>3.9799999999999995</v>
      </c>
      <c r="J58" s="108">
        <f t="shared" si="17"/>
        <v>16.139999999999997</v>
      </c>
      <c r="K58" s="109">
        <f t="shared" si="17"/>
        <v>9.94</v>
      </c>
    </row>
    <row r="59" spans="1:11" s="148" customFormat="1" ht="29.25" customHeight="1" x14ac:dyDescent="0.3">
      <c r="A59" s="145"/>
      <c r="B59" s="124" t="s">
        <v>193</v>
      </c>
      <c r="C59" s="166">
        <v>798</v>
      </c>
      <c r="D59" s="113">
        <f>E59+F59</f>
        <v>1349</v>
      </c>
      <c r="E59" s="166">
        <v>709</v>
      </c>
      <c r="F59" s="166">
        <v>640</v>
      </c>
      <c r="G59" s="114">
        <f>SUBTOTAL(9,H59:K59)</f>
        <v>21.8</v>
      </c>
      <c r="H59" s="146">
        <v>2.74</v>
      </c>
      <c r="I59" s="146">
        <v>3.41</v>
      </c>
      <c r="J59" s="146">
        <v>7.95</v>
      </c>
      <c r="K59" s="147">
        <v>7.7</v>
      </c>
    </row>
    <row r="60" spans="1:11" s="148" customFormat="1" ht="29.25" customHeight="1" x14ac:dyDescent="0.3">
      <c r="A60" s="145"/>
      <c r="B60" s="124" t="s">
        <v>194</v>
      </c>
      <c r="C60" s="166">
        <v>7</v>
      </c>
      <c r="D60" s="113">
        <f t="shared" ref="D60:D67" si="18">E60+F60</f>
        <v>8</v>
      </c>
      <c r="E60" s="166">
        <v>5</v>
      </c>
      <c r="F60" s="166">
        <v>3</v>
      </c>
      <c r="G60" s="114">
        <f t="shared" ref="G60:G67" si="19">SUBTOTAL(9,H60:K60)</f>
        <v>0.8</v>
      </c>
      <c r="H60" s="146">
        <v>0.04</v>
      </c>
      <c r="I60" s="146">
        <v>0.02</v>
      </c>
      <c r="J60" s="146">
        <v>0.74</v>
      </c>
      <c r="K60" s="147">
        <v>0</v>
      </c>
    </row>
    <row r="61" spans="1:11" s="148" customFormat="1" ht="29.25" customHeight="1" x14ac:dyDescent="0.3">
      <c r="A61" s="145"/>
      <c r="B61" s="124" t="s">
        <v>195</v>
      </c>
      <c r="C61" s="166">
        <v>41</v>
      </c>
      <c r="D61" s="113">
        <f t="shared" si="18"/>
        <v>71</v>
      </c>
      <c r="E61" s="166">
        <v>42</v>
      </c>
      <c r="F61" s="166">
        <v>29</v>
      </c>
      <c r="G61" s="114">
        <f t="shared" si="19"/>
        <v>1.04</v>
      </c>
      <c r="H61" s="146">
        <v>0.21</v>
      </c>
      <c r="I61" s="146">
        <v>0.08</v>
      </c>
      <c r="J61" s="146">
        <v>0.73</v>
      </c>
      <c r="K61" s="147">
        <v>0.02</v>
      </c>
    </row>
    <row r="62" spans="1:11" s="148" customFormat="1" ht="29.25" customHeight="1" x14ac:dyDescent="0.3">
      <c r="A62" s="145"/>
      <c r="B62" s="124" t="s">
        <v>196</v>
      </c>
      <c r="C62" s="166">
        <v>7</v>
      </c>
      <c r="D62" s="113">
        <f t="shared" si="18"/>
        <v>13</v>
      </c>
      <c r="E62" s="166">
        <v>9</v>
      </c>
      <c r="F62" s="166">
        <v>4</v>
      </c>
      <c r="G62" s="114">
        <f t="shared" si="19"/>
        <v>0.16</v>
      </c>
      <c r="H62" s="146">
        <v>0.03</v>
      </c>
      <c r="I62" s="146">
        <v>0.01</v>
      </c>
      <c r="J62" s="146">
        <v>0.11</v>
      </c>
      <c r="K62" s="147">
        <v>0.01</v>
      </c>
    </row>
    <row r="63" spans="1:11" ht="29.25" customHeight="1" x14ac:dyDescent="0.3">
      <c r="A63" s="6"/>
      <c r="B63" s="124" t="s">
        <v>197</v>
      </c>
      <c r="C63" s="166">
        <v>25</v>
      </c>
      <c r="D63" s="113">
        <f t="shared" si="18"/>
        <v>37</v>
      </c>
      <c r="E63" s="166">
        <v>20</v>
      </c>
      <c r="F63" s="166">
        <v>17</v>
      </c>
      <c r="G63" s="114">
        <f t="shared" si="19"/>
        <v>2.9000000000000004</v>
      </c>
      <c r="H63" s="146">
        <v>0.22</v>
      </c>
      <c r="I63" s="146">
        <v>0.21</v>
      </c>
      <c r="J63" s="146">
        <v>0.86</v>
      </c>
      <c r="K63" s="147">
        <v>1.61</v>
      </c>
    </row>
    <row r="64" spans="1:11" ht="29.25" customHeight="1" x14ac:dyDescent="0.3">
      <c r="A64" s="13"/>
      <c r="B64" s="124" t="s">
        <v>198</v>
      </c>
      <c r="C64" s="166">
        <v>6</v>
      </c>
      <c r="D64" s="113">
        <f t="shared" si="18"/>
        <v>17</v>
      </c>
      <c r="E64" s="166">
        <v>10</v>
      </c>
      <c r="F64" s="166">
        <v>7</v>
      </c>
      <c r="G64" s="114">
        <f t="shared" si="19"/>
        <v>0.5</v>
      </c>
      <c r="H64" s="146">
        <v>0.06</v>
      </c>
      <c r="I64" s="146">
        <v>0</v>
      </c>
      <c r="J64" s="146">
        <v>0.44</v>
      </c>
      <c r="K64" s="147">
        <v>0</v>
      </c>
    </row>
    <row r="65" spans="1:11" ht="29.25" customHeight="1" x14ac:dyDescent="0.3">
      <c r="A65" s="13"/>
      <c r="B65" s="124" t="s">
        <v>199</v>
      </c>
      <c r="C65" s="166">
        <v>25</v>
      </c>
      <c r="D65" s="113">
        <f t="shared" si="18"/>
        <v>45</v>
      </c>
      <c r="E65" s="166">
        <v>28</v>
      </c>
      <c r="F65" s="166">
        <v>17</v>
      </c>
      <c r="G65" s="114">
        <f t="shared" si="19"/>
        <v>4.1000000000000005</v>
      </c>
      <c r="H65" s="146">
        <v>0.44</v>
      </c>
      <c r="I65" s="146">
        <v>0.01</v>
      </c>
      <c r="J65" s="146">
        <v>3.52</v>
      </c>
      <c r="K65" s="147">
        <v>0.13</v>
      </c>
    </row>
    <row r="66" spans="1:11" ht="29.25" customHeight="1" x14ac:dyDescent="0.3">
      <c r="A66" s="13"/>
      <c r="B66" s="124" t="s">
        <v>200</v>
      </c>
      <c r="C66" s="166">
        <v>37</v>
      </c>
      <c r="D66" s="113">
        <f t="shared" si="18"/>
        <v>47</v>
      </c>
      <c r="E66" s="166">
        <v>27</v>
      </c>
      <c r="F66" s="166">
        <v>20</v>
      </c>
      <c r="G66" s="114">
        <f t="shared" si="19"/>
        <v>1.7100000000000002</v>
      </c>
      <c r="H66" s="146">
        <v>0.13</v>
      </c>
      <c r="I66" s="146">
        <v>0</v>
      </c>
      <c r="J66" s="146">
        <v>1.3</v>
      </c>
      <c r="K66" s="147">
        <v>0.28000000000000003</v>
      </c>
    </row>
    <row r="67" spans="1:11" ht="29.25" customHeight="1" x14ac:dyDescent="0.3">
      <c r="A67" s="13"/>
      <c r="B67" s="124" t="s">
        <v>201</v>
      </c>
      <c r="C67" s="166">
        <v>61</v>
      </c>
      <c r="D67" s="113">
        <f t="shared" si="18"/>
        <v>112</v>
      </c>
      <c r="E67" s="166">
        <v>62</v>
      </c>
      <c r="F67" s="166">
        <v>50</v>
      </c>
      <c r="G67" s="114">
        <f t="shared" si="19"/>
        <v>1.41</v>
      </c>
      <c r="H67" s="146">
        <v>0.49</v>
      </c>
      <c r="I67" s="146">
        <v>0.24</v>
      </c>
      <c r="J67" s="146">
        <v>0.49</v>
      </c>
      <c r="K67" s="147">
        <v>0.19</v>
      </c>
    </row>
    <row r="68" spans="1:11" ht="29.25" customHeight="1" x14ac:dyDescent="0.3">
      <c r="A68" s="17" t="s">
        <v>202</v>
      </c>
      <c r="B68" s="106" t="s">
        <v>163</v>
      </c>
      <c r="C68" s="107">
        <f t="shared" ref="C68:K68" si="20">SUM(C69:C72)</f>
        <v>811</v>
      </c>
      <c r="D68" s="107">
        <f t="shared" si="20"/>
        <v>1509</v>
      </c>
      <c r="E68" s="107">
        <f t="shared" si="20"/>
        <v>829</v>
      </c>
      <c r="F68" s="107">
        <f t="shared" si="20"/>
        <v>680</v>
      </c>
      <c r="G68" s="108">
        <f t="shared" si="20"/>
        <v>33.029999999999994</v>
      </c>
      <c r="H68" s="108">
        <f t="shared" si="20"/>
        <v>4.04</v>
      </c>
      <c r="I68" s="108">
        <f t="shared" si="20"/>
        <v>2.8099999999999992</v>
      </c>
      <c r="J68" s="108">
        <f t="shared" si="20"/>
        <v>17.560000000000002</v>
      </c>
      <c r="K68" s="109">
        <f t="shared" si="20"/>
        <v>8.6199999999999992</v>
      </c>
    </row>
    <row r="69" spans="1:11" ht="29.25" customHeight="1" x14ac:dyDescent="0.3">
      <c r="A69" s="13"/>
      <c r="B69" s="125" t="s">
        <v>243</v>
      </c>
      <c r="C69" s="112">
        <v>768</v>
      </c>
      <c r="D69" s="113">
        <f>E69+F69</f>
        <v>1437</v>
      </c>
      <c r="E69" s="112">
        <v>787</v>
      </c>
      <c r="F69" s="112">
        <v>650</v>
      </c>
      <c r="G69" s="114">
        <f>SUBTOTAL(9,H69:K69)</f>
        <v>31.88</v>
      </c>
      <c r="H69" s="135">
        <v>3.74</v>
      </c>
      <c r="I69" s="135">
        <v>2.78</v>
      </c>
      <c r="J69" s="135">
        <v>17.09</v>
      </c>
      <c r="K69" s="136">
        <v>8.27</v>
      </c>
    </row>
    <row r="70" spans="1:11" ht="29.25" customHeight="1" x14ac:dyDescent="0.3">
      <c r="A70" s="13"/>
      <c r="B70" s="124" t="s">
        <v>203</v>
      </c>
      <c r="C70" s="112">
        <v>10</v>
      </c>
      <c r="D70" s="113">
        <f t="shared" ref="D70:D72" si="21">E70+F70</f>
        <v>16</v>
      </c>
      <c r="E70" s="112">
        <v>7</v>
      </c>
      <c r="F70" s="112">
        <v>9</v>
      </c>
      <c r="G70" s="114">
        <f t="shared" ref="G70:G72" si="22">SUBTOTAL(9,H70:K70)</f>
        <v>0.25</v>
      </c>
      <c r="H70" s="135">
        <v>0.09</v>
      </c>
      <c r="I70" s="135">
        <v>0.01</v>
      </c>
      <c r="J70" s="135">
        <v>0.1</v>
      </c>
      <c r="K70" s="136">
        <v>0.05</v>
      </c>
    </row>
    <row r="71" spans="1:11" ht="29.25" customHeight="1" x14ac:dyDescent="0.3">
      <c r="A71" s="13"/>
      <c r="B71" s="124" t="s">
        <v>204</v>
      </c>
      <c r="C71" s="112">
        <v>20</v>
      </c>
      <c r="D71" s="113">
        <f t="shared" si="21"/>
        <v>37</v>
      </c>
      <c r="E71" s="112">
        <v>24</v>
      </c>
      <c r="F71" s="112">
        <v>13</v>
      </c>
      <c r="G71" s="114">
        <f t="shared" si="22"/>
        <v>0.35</v>
      </c>
      <c r="H71" s="135">
        <v>0.1</v>
      </c>
      <c r="I71" s="135">
        <v>0.01</v>
      </c>
      <c r="J71" s="135">
        <v>0.12</v>
      </c>
      <c r="K71" s="136">
        <v>0.12</v>
      </c>
    </row>
    <row r="72" spans="1:11" ht="29.25" customHeight="1" x14ac:dyDescent="0.3">
      <c r="A72" s="13"/>
      <c r="B72" s="124" t="s">
        <v>205</v>
      </c>
      <c r="C72" s="129">
        <v>13</v>
      </c>
      <c r="D72" s="113">
        <f t="shared" si="21"/>
        <v>19</v>
      </c>
      <c r="E72" s="129">
        <v>11</v>
      </c>
      <c r="F72" s="129">
        <v>8</v>
      </c>
      <c r="G72" s="114">
        <f t="shared" si="22"/>
        <v>0.55000000000000004</v>
      </c>
      <c r="H72" s="135">
        <v>0.11</v>
      </c>
      <c r="I72" s="135">
        <v>0.01</v>
      </c>
      <c r="J72" s="135">
        <v>0.25</v>
      </c>
      <c r="K72" s="136">
        <v>0.18</v>
      </c>
    </row>
    <row r="73" spans="1:11" ht="29.25" customHeight="1" x14ac:dyDescent="0.3">
      <c r="A73" s="17" t="s">
        <v>206</v>
      </c>
      <c r="B73" s="106" t="s">
        <v>207</v>
      </c>
      <c r="C73" s="107">
        <f t="shared" ref="C73:K73" si="23">SUM(C74:C78)</f>
        <v>947</v>
      </c>
      <c r="D73" s="107">
        <f t="shared" si="23"/>
        <v>1506</v>
      </c>
      <c r="E73" s="107">
        <f t="shared" si="23"/>
        <v>812</v>
      </c>
      <c r="F73" s="107">
        <f t="shared" si="23"/>
        <v>694</v>
      </c>
      <c r="G73" s="108">
        <f t="shared" si="23"/>
        <v>28.5</v>
      </c>
      <c r="H73" s="134">
        <f t="shared" si="23"/>
        <v>5.92</v>
      </c>
      <c r="I73" s="134">
        <f t="shared" si="23"/>
        <v>5.56</v>
      </c>
      <c r="J73" s="134">
        <f t="shared" si="23"/>
        <v>12.16</v>
      </c>
      <c r="K73" s="142">
        <f t="shared" si="23"/>
        <v>4.8600000000000003</v>
      </c>
    </row>
    <row r="74" spans="1:11" ht="29.25" customHeight="1" x14ac:dyDescent="0.3">
      <c r="A74" s="13"/>
      <c r="B74" s="124" t="s">
        <v>208</v>
      </c>
      <c r="C74" s="112">
        <v>875</v>
      </c>
      <c r="D74" s="113">
        <f>E74+F74</f>
        <v>1396</v>
      </c>
      <c r="E74" s="112">
        <v>746</v>
      </c>
      <c r="F74" s="112">
        <v>650</v>
      </c>
      <c r="G74" s="114">
        <f>SUM(H74:K74)</f>
        <v>26.229999999999997</v>
      </c>
      <c r="H74" s="149">
        <v>5.45</v>
      </c>
      <c r="I74" s="149">
        <v>5.4</v>
      </c>
      <c r="J74" s="149">
        <v>10.87</v>
      </c>
      <c r="K74" s="150">
        <v>4.51</v>
      </c>
    </row>
    <row r="75" spans="1:11" ht="29.25" customHeight="1" x14ac:dyDescent="0.3">
      <c r="A75" s="13"/>
      <c r="B75" s="124" t="s">
        <v>209</v>
      </c>
      <c r="C75" s="112">
        <v>7</v>
      </c>
      <c r="D75" s="113">
        <f t="shared" ref="D75:D78" si="24">E75+F75</f>
        <v>16</v>
      </c>
      <c r="E75" s="112">
        <v>11</v>
      </c>
      <c r="F75" s="112">
        <v>5</v>
      </c>
      <c r="G75" s="114">
        <f t="shared" ref="G75:G78" si="25">SUM(H75:K75)</f>
        <v>0.19</v>
      </c>
      <c r="H75" s="149">
        <v>0.04</v>
      </c>
      <c r="I75" s="149">
        <v>0.01</v>
      </c>
      <c r="J75" s="149">
        <v>7.0000000000000007E-2</v>
      </c>
      <c r="K75" s="150">
        <v>7.0000000000000007E-2</v>
      </c>
    </row>
    <row r="76" spans="1:11" ht="29.25" customHeight="1" x14ac:dyDescent="0.3">
      <c r="A76" s="13"/>
      <c r="B76" s="124" t="s">
        <v>210</v>
      </c>
      <c r="C76" s="112">
        <v>13</v>
      </c>
      <c r="D76" s="113">
        <f t="shared" si="24"/>
        <v>16</v>
      </c>
      <c r="E76" s="112">
        <v>9</v>
      </c>
      <c r="F76" s="112">
        <v>7</v>
      </c>
      <c r="G76" s="114">
        <f t="shared" si="25"/>
        <v>0.8</v>
      </c>
      <c r="H76" s="149">
        <v>0.13</v>
      </c>
      <c r="I76" s="149">
        <v>0.08</v>
      </c>
      <c r="J76" s="149">
        <v>0.4</v>
      </c>
      <c r="K76" s="150">
        <v>0.19</v>
      </c>
    </row>
    <row r="77" spans="1:11" s="151" customFormat="1" ht="29.25" customHeight="1" x14ac:dyDescent="0.3">
      <c r="A77" s="13"/>
      <c r="B77" s="124" t="s">
        <v>211</v>
      </c>
      <c r="C77" s="112">
        <v>41</v>
      </c>
      <c r="D77" s="113">
        <f t="shared" si="24"/>
        <v>63</v>
      </c>
      <c r="E77" s="112">
        <v>36</v>
      </c>
      <c r="F77" s="112">
        <v>27</v>
      </c>
      <c r="G77" s="114">
        <f t="shared" si="25"/>
        <v>0.89</v>
      </c>
      <c r="H77" s="149">
        <v>0.2</v>
      </c>
      <c r="I77" s="149">
        <v>0.06</v>
      </c>
      <c r="J77" s="149">
        <v>0.6</v>
      </c>
      <c r="K77" s="150">
        <v>0.03</v>
      </c>
    </row>
    <row r="78" spans="1:11" s="151" customFormat="1" ht="29.25" customHeight="1" x14ac:dyDescent="0.3">
      <c r="A78" s="13"/>
      <c r="B78" s="124" t="s">
        <v>212</v>
      </c>
      <c r="C78" s="112">
        <v>11</v>
      </c>
      <c r="D78" s="113">
        <f t="shared" si="24"/>
        <v>15</v>
      </c>
      <c r="E78" s="112">
        <v>10</v>
      </c>
      <c r="F78" s="112">
        <v>5</v>
      </c>
      <c r="G78" s="114">
        <f t="shared" si="25"/>
        <v>0.39</v>
      </c>
      <c r="H78" s="149">
        <v>0.1</v>
      </c>
      <c r="I78" s="149">
        <v>0.01</v>
      </c>
      <c r="J78" s="149">
        <v>0.22</v>
      </c>
      <c r="K78" s="150">
        <v>0.06</v>
      </c>
    </row>
    <row r="79" spans="1:11" ht="29.25" customHeight="1" x14ac:dyDescent="0.3">
      <c r="A79" s="17" t="s">
        <v>213</v>
      </c>
      <c r="B79" s="106" t="s">
        <v>155</v>
      </c>
      <c r="C79" s="107">
        <f t="shared" ref="C79:K79" si="26">SUM(C80:C86)</f>
        <v>1819</v>
      </c>
      <c r="D79" s="107">
        <f t="shared" si="26"/>
        <v>3120</v>
      </c>
      <c r="E79" s="107">
        <f t="shared" si="26"/>
        <v>1636</v>
      </c>
      <c r="F79" s="107">
        <f t="shared" si="26"/>
        <v>1484</v>
      </c>
      <c r="G79" s="108">
        <f t="shared" si="26"/>
        <v>58.19</v>
      </c>
      <c r="H79" s="108">
        <f t="shared" si="26"/>
        <v>13.709999999999999</v>
      </c>
      <c r="I79" s="108">
        <f t="shared" si="26"/>
        <v>11.979999999999999</v>
      </c>
      <c r="J79" s="108">
        <f t="shared" si="26"/>
        <v>22.8</v>
      </c>
      <c r="K79" s="109">
        <f t="shared" si="26"/>
        <v>9.7000000000000011</v>
      </c>
    </row>
    <row r="80" spans="1:11" s="151" customFormat="1" ht="29.25" customHeight="1" x14ac:dyDescent="0.3">
      <c r="A80" s="13"/>
      <c r="B80" s="124" t="s">
        <v>214</v>
      </c>
      <c r="C80" s="112">
        <v>1507</v>
      </c>
      <c r="D80" s="113">
        <f>E80+F80</f>
        <v>2596</v>
      </c>
      <c r="E80" s="112">
        <v>1347</v>
      </c>
      <c r="F80" s="112">
        <v>1249</v>
      </c>
      <c r="G80" s="114">
        <f>SUBTOTAL(9,H80:K80)</f>
        <v>48.64</v>
      </c>
      <c r="H80" s="146">
        <v>11.65</v>
      </c>
      <c r="I80" s="146">
        <v>10.73</v>
      </c>
      <c r="J80" s="146">
        <v>18.36</v>
      </c>
      <c r="K80" s="147">
        <v>7.9</v>
      </c>
    </row>
    <row r="81" spans="1:19" s="151" customFormat="1" ht="29.25" customHeight="1" x14ac:dyDescent="0.3">
      <c r="A81" s="13"/>
      <c r="B81" s="124" t="s">
        <v>215</v>
      </c>
      <c r="C81" s="112">
        <v>163</v>
      </c>
      <c r="D81" s="113">
        <f t="shared" ref="D81:D86" si="27">E81+F81</f>
        <v>290</v>
      </c>
      <c r="E81" s="112">
        <v>157</v>
      </c>
      <c r="F81" s="112">
        <v>133</v>
      </c>
      <c r="G81" s="114">
        <f t="shared" ref="G81:G86" si="28">SUBTOTAL(9,H81:K81)</f>
        <v>4.8099999999999996</v>
      </c>
      <c r="H81" s="146">
        <v>0.84</v>
      </c>
      <c r="I81" s="146">
        <v>0.67</v>
      </c>
      <c r="J81" s="146">
        <v>2</v>
      </c>
      <c r="K81" s="147">
        <v>1.3</v>
      </c>
    </row>
    <row r="82" spans="1:19" ht="29.25" customHeight="1" x14ac:dyDescent="0.3">
      <c r="A82" s="110"/>
      <c r="B82" s="124" t="s">
        <v>216</v>
      </c>
      <c r="C82" s="112">
        <v>17</v>
      </c>
      <c r="D82" s="113">
        <f t="shared" si="27"/>
        <v>24</v>
      </c>
      <c r="E82" s="112">
        <v>8</v>
      </c>
      <c r="F82" s="112">
        <v>16</v>
      </c>
      <c r="G82" s="114">
        <f t="shared" si="28"/>
        <v>0.79</v>
      </c>
      <c r="H82" s="146">
        <v>0.17</v>
      </c>
      <c r="I82" s="146">
        <v>0.1</v>
      </c>
      <c r="J82" s="146">
        <v>0.24</v>
      </c>
      <c r="K82" s="147">
        <v>0.28000000000000003</v>
      </c>
    </row>
    <row r="83" spans="1:19" s="151" customFormat="1" ht="29.25" customHeight="1" x14ac:dyDescent="0.3">
      <c r="A83" s="13"/>
      <c r="B83" s="124" t="s">
        <v>217</v>
      </c>
      <c r="C83" s="112">
        <v>21</v>
      </c>
      <c r="D83" s="113">
        <f t="shared" si="27"/>
        <v>26</v>
      </c>
      <c r="E83" s="112">
        <v>14</v>
      </c>
      <c r="F83" s="112">
        <v>12</v>
      </c>
      <c r="G83" s="114">
        <f t="shared" si="28"/>
        <v>1.1200000000000001</v>
      </c>
      <c r="H83" s="146">
        <v>0.26</v>
      </c>
      <c r="I83" s="146">
        <v>0.17</v>
      </c>
      <c r="J83" s="146">
        <v>0.64</v>
      </c>
      <c r="K83" s="147">
        <v>0.05</v>
      </c>
    </row>
    <row r="84" spans="1:19" s="151" customFormat="1" ht="29.25" customHeight="1" x14ac:dyDescent="0.3">
      <c r="A84" s="13"/>
      <c r="B84" s="124" t="s">
        <v>218</v>
      </c>
      <c r="C84" s="112">
        <v>64</v>
      </c>
      <c r="D84" s="113">
        <f t="shared" si="27"/>
        <v>110</v>
      </c>
      <c r="E84" s="112">
        <v>63</v>
      </c>
      <c r="F84" s="112">
        <v>47</v>
      </c>
      <c r="G84" s="114">
        <f t="shared" si="28"/>
        <v>1.9300000000000002</v>
      </c>
      <c r="H84" s="146">
        <v>0.59</v>
      </c>
      <c r="I84" s="146">
        <v>0.19</v>
      </c>
      <c r="J84" s="146">
        <v>1.1000000000000001</v>
      </c>
      <c r="K84" s="147">
        <v>0.05</v>
      </c>
    </row>
    <row r="85" spans="1:19" s="151" customFormat="1" ht="29.25" customHeight="1" x14ac:dyDescent="0.3">
      <c r="A85" s="13"/>
      <c r="B85" s="124" t="s">
        <v>219</v>
      </c>
      <c r="C85" s="112">
        <v>45</v>
      </c>
      <c r="D85" s="113">
        <f t="shared" si="27"/>
        <v>72</v>
      </c>
      <c r="E85" s="112">
        <v>45</v>
      </c>
      <c r="F85" s="112">
        <v>27</v>
      </c>
      <c r="G85" s="114">
        <f t="shared" si="28"/>
        <v>0.73999999999999988</v>
      </c>
      <c r="H85" s="146">
        <v>0.17</v>
      </c>
      <c r="I85" s="146">
        <v>0.08</v>
      </c>
      <c r="J85" s="146">
        <v>0.41</v>
      </c>
      <c r="K85" s="147">
        <v>0.08</v>
      </c>
    </row>
    <row r="86" spans="1:19" s="120" customFormat="1" ht="29.25" customHeight="1" x14ac:dyDescent="0.3">
      <c r="A86" s="123"/>
      <c r="B86" s="124" t="s">
        <v>220</v>
      </c>
      <c r="C86" s="112">
        <v>2</v>
      </c>
      <c r="D86" s="113">
        <f t="shared" si="27"/>
        <v>2</v>
      </c>
      <c r="E86" s="112">
        <v>2</v>
      </c>
      <c r="F86" s="112">
        <v>0</v>
      </c>
      <c r="G86" s="114">
        <f t="shared" si="28"/>
        <v>0.16</v>
      </c>
      <c r="H86" s="146">
        <v>0.03</v>
      </c>
      <c r="I86" s="146">
        <v>0.04</v>
      </c>
      <c r="J86" s="146">
        <v>0.05</v>
      </c>
      <c r="K86" s="147">
        <v>0.04</v>
      </c>
      <c r="N86" s="121"/>
      <c r="O86" s="121"/>
      <c r="P86" s="121"/>
    </row>
    <row r="87" spans="1:19" ht="29.25" customHeight="1" x14ac:dyDescent="0.3">
      <c r="A87" s="17" t="s">
        <v>221</v>
      </c>
      <c r="B87" s="106" t="s">
        <v>222</v>
      </c>
      <c r="C87" s="107">
        <f t="shared" ref="C87:K87" si="29">SUM(C88:C89)</f>
        <v>596</v>
      </c>
      <c r="D87" s="107">
        <f t="shared" si="29"/>
        <v>950</v>
      </c>
      <c r="E87" s="107">
        <f t="shared" si="29"/>
        <v>476</v>
      </c>
      <c r="F87" s="107">
        <f t="shared" si="29"/>
        <v>474</v>
      </c>
      <c r="G87" s="108">
        <f t="shared" si="29"/>
        <v>17.53</v>
      </c>
      <c r="H87" s="108">
        <f t="shared" si="29"/>
        <v>3.61</v>
      </c>
      <c r="I87" s="108">
        <f t="shared" si="29"/>
        <v>3.85</v>
      </c>
      <c r="J87" s="108">
        <f t="shared" si="29"/>
        <v>6.84</v>
      </c>
      <c r="K87" s="109">
        <f t="shared" si="29"/>
        <v>3.23</v>
      </c>
    </row>
    <row r="88" spans="1:19" s="151" customFormat="1" ht="29.25" customHeight="1" x14ac:dyDescent="0.3">
      <c r="A88" s="13"/>
      <c r="B88" s="124" t="s">
        <v>223</v>
      </c>
      <c r="C88" s="112">
        <v>581</v>
      </c>
      <c r="D88" s="113">
        <f>SUM(E88:F88)</f>
        <v>930</v>
      </c>
      <c r="E88" s="167">
        <v>464</v>
      </c>
      <c r="F88" s="167">
        <v>466</v>
      </c>
      <c r="G88" s="114">
        <f>SUBTOTAL(9,H88:K88)</f>
        <v>17.170000000000002</v>
      </c>
      <c r="H88" s="115">
        <v>3.44</v>
      </c>
      <c r="I88" s="115">
        <v>3.81</v>
      </c>
      <c r="J88" s="115">
        <v>6.71</v>
      </c>
      <c r="K88" s="116">
        <v>3.21</v>
      </c>
    </row>
    <row r="89" spans="1:19" ht="29.25" customHeight="1" x14ac:dyDescent="0.3">
      <c r="A89" s="110"/>
      <c r="B89" s="124" t="s">
        <v>224</v>
      </c>
      <c r="C89" s="112">
        <v>15</v>
      </c>
      <c r="D89" s="113">
        <f>E89+F89</f>
        <v>20</v>
      </c>
      <c r="E89" s="167">
        <v>12</v>
      </c>
      <c r="F89" s="167">
        <v>8</v>
      </c>
      <c r="G89" s="114">
        <f>SUBTOTAL(9,H89:K89)</f>
        <v>0.36000000000000004</v>
      </c>
      <c r="H89" s="115">
        <v>0.17</v>
      </c>
      <c r="I89" s="115">
        <v>0.04</v>
      </c>
      <c r="J89" s="115">
        <v>0.13</v>
      </c>
      <c r="K89" s="116">
        <v>0.02</v>
      </c>
    </row>
    <row r="90" spans="1:19" ht="29.25" customHeight="1" x14ac:dyDescent="0.3">
      <c r="A90" s="17" t="s">
        <v>225</v>
      </c>
      <c r="B90" s="106" t="s">
        <v>163</v>
      </c>
      <c r="C90" s="107">
        <f t="shared" ref="C90:K90" si="30">SUM(C91:C94)</f>
        <v>1087</v>
      </c>
      <c r="D90" s="107">
        <f t="shared" si="30"/>
        <v>1940</v>
      </c>
      <c r="E90" s="107">
        <f t="shared" si="30"/>
        <v>1006</v>
      </c>
      <c r="F90" s="107">
        <f t="shared" si="30"/>
        <v>934</v>
      </c>
      <c r="G90" s="108">
        <f t="shared" si="30"/>
        <v>42.22</v>
      </c>
      <c r="H90" s="108">
        <f t="shared" si="30"/>
        <v>5.69</v>
      </c>
      <c r="I90" s="108">
        <f t="shared" si="30"/>
        <v>7.16</v>
      </c>
      <c r="J90" s="108">
        <f t="shared" si="30"/>
        <v>23.319999999999997</v>
      </c>
      <c r="K90" s="109">
        <f t="shared" si="30"/>
        <v>6.05</v>
      </c>
      <c r="S90" s="169"/>
    </row>
    <row r="91" spans="1:19" s="43" customFormat="1" ht="29.25" customHeight="1" x14ac:dyDescent="0.3">
      <c r="A91" s="13"/>
      <c r="B91" s="124" t="s">
        <v>226</v>
      </c>
      <c r="C91" s="166">
        <v>925</v>
      </c>
      <c r="D91" s="113">
        <f>E91+F91</f>
        <v>1852</v>
      </c>
      <c r="E91" s="166">
        <v>955</v>
      </c>
      <c r="F91" s="166">
        <v>897</v>
      </c>
      <c r="G91" s="114">
        <f t="shared" ref="G91:G94" si="31">H91+I91+J91+K91</f>
        <v>37.18</v>
      </c>
      <c r="H91" s="115">
        <v>5.08</v>
      </c>
      <c r="I91" s="115">
        <v>6.61</v>
      </c>
      <c r="J91" s="115">
        <v>19.78</v>
      </c>
      <c r="K91" s="116">
        <v>5.71</v>
      </c>
      <c r="S91" s="171"/>
    </row>
    <row r="92" spans="1:19" s="43" customFormat="1" ht="29.25" customHeight="1" x14ac:dyDescent="0.3">
      <c r="A92" s="6"/>
      <c r="B92" s="124" t="s">
        <v>227</v>
      </c>
      <c r="C92" s="166">
        <v>64</v>
      </c>
      <c r="D92" s="113">
        <f t="shared" ref="D92:D94" si="32">E92+F92</f>
        <v>74</v>
      </c>
      <c r="E92" s="166">
        <v>41</v>
      </c>
      <c r="F92" s="166">
        <v>33</v>
      </c>
      <c r="G92" s="114">
        <f t="shared" si="31"/>
        <v>3.3499999999999996</v>
      </c>
      <c r="H92" s="115">
        <v>0.3</v>
      </c>
      <c r="I92" s="115">
        <v>0.46</v>
      </c>
      <c r="J92" s="115">
        <v>2.33</v>
      </c>
      <c r="K92" s="116">
        <v>0.26</v>
      </c>
    </row>
    <row r="93" spans="1:19" s="43" customFormat="1" ht="29.25" customHeight="1" x14ac:dyDescent="0.3">
      <c r="A93" s="6"/>
      <c r="B93" s="124" t="s">
        <v>228</v>
      </c>
      <c r="C93" s="166">
        <v>93</v>
      </c>
      <c r="D93" s="113">
        <f t="shared" si="32"/>
        <v>7</v>
      </c>
      <c r="E93" s="166">
        <v>5</v>
      </c>
      <c r="F93" s="166">
        <v>2</v>
      </c>
      <c r="G93" s="114">
        <f t="shared" si="31"/>
        <v>1.41</v>
      </c>
      <c r="H93" s="115">
        <v>0.28000000000000003</v>
      </c>
      <c r="I93" s="115">
        <v>0.09</v>
      </c>
      <c r="J93" s="115">
        <v>0.97</v>
      </c>
      <c r="K93" s="116">
        <v>7.0000000000000007E-2</v>
      </c>
    </row>
    <row r="94" spans="1:19" s="43" customFormat="1" ht="29.25" customHeight="1" x14ac:dyDescent="0.3">
      <c r="A94" s="27"/>
      <c r="B94" s="152" t="s">
        <v>229</v>
      </c>
      <c r="C94" s="168">
        <v>5</v>
      </c>
      <c r="D94" s="153">
        <f t="shared" si="32"/>
        <v>7</v>
      </c>
      <c r="E94" s="168">
        <v>5</v>
      </c>
      <c r="F94" s="168">
        <v>2</v>
      </c>
      <c r="G94" s="154">
        <f t="shared" si="31"/>
        <v>0.28000000000000003</v>
      </c>
      <c r="H94" s="155">
        <v>0.03</v>
      </c>
      <c r="I94" s="155">
        <v>0</v>
      </c>
      <c r="J94" s="155">
        <v>0.24</v>
      </c>
      <c r="K94" s="156">
        <v>0.01</v>
      </c>
    </row>
    <row r="95" spans="1:19" s="3" customFormat="1" ht="29.25" customHeight="1" x14ac:dyDescent="0.3">
      <c r="A95" s="157" t="s">
        <v>244</v>
      </c>
      <c r="B95" s="157"/>
      <c r="C95" s="158"/>
      <c r="D95" s="158"/>
      <c r="E95" s="158"/>
      <c r="F95" s="158"/>
      <c r="G95" s="2"/>
      <c r="H95" s="159"/>
      <c r="I95" s="159"/>
      <c r="J95" s="159"/>
      <c r="K95" s="160" t="s">
        <v>230</v>
      </c>
    </row>
    <row r="96" spans="1:19" s="3" customFormat="1" ht="29.25" customHeight="1" x14ac:dyDescent="0.3">
      <c r="A96" s="216" t="s">
        <v>231</v>
      </c>
      <c r="B96" s="216"/>
      <c r="C96" s="216"/>
      <c r="D96" s="216"/>
      <c r="E96" s="216"/>
      <c r="F96" s="216"/>
      <c r="G96" s="216"/>
      <c r="H96" s="216"/>
      <c r="I96" s="216"/>
    </row>
    <row r="97" spans="1:11" ht="29.25" customHeight="1" x14ac:dyDescent="0.3">
      <c r="A97" s="2" t="s">
        <v>232</v>
      </c>
    </row>
    <row r="98" spans="1:11" ht="29.25" customHeight="1" x14ac:dyDescent="0.3">
      <c r="G98" s="12"/>
      <c r="H98" s="12"/>
      <c r="I98" s="12"/>
      <c r="J98" s="12"/>
      <c r="K98" s="12"/>
    </row>
    <row r="99" spans="1:11" ht="29.25" customHeight="1" x14ac:dyDescent="0.3">
      <c r="D99" s="161"/>
    </row>
    <row r="100" spans="1:11" ht="29.25" customHeight="1" x14ac:dyDescent="0.3">
      <c r="G100" s="64"/>
      <c r="H100" s="64"/>
      <c r="I100" s="64"/>
      <c r="J100" s="64"/>
      <c r="K100" s="64"/>
    </row>
    <row r="101" spans="1:11" ht="29.25" customHeight="1" x14ac:dyDescent="0.3">
      <c r="D101" s="161"/>
    </row>
    <row r="102" spans="1:11" ht="29.25" customHeight="1" x14ac:dyDescent="0.3">
      <c r="D102" s="161"/>
    </row>
    <row r="103" spans="1:11" ht="29.25" customHeight="1" x14ac:dyDescent="0.3">
      <c r="D103" s="161"/>
    </row>
    <row r="104" spans="1:11" ht="29.25" customHeight="1" x14ac:dyDescent="0.3">
      <c r="D104" s="161"/>
    </row>
    <row r="105" spans="1:11" ht="29.25" customHeight="1" x14ac:dyDescent="0.3">
      <c r="D105" s="161"/>
    </row>
    <row r="106" spans="1:11" ht="29.25" customHeight="1" x14ac:dyDescent="0.3">
      <c r="D106" s="161"/>
    </row>
    <row r="107" spans="1:11" ht="29.25" customHeight="1" x14ac:dyDescent="0.3">
      <c r="D107" s="161"/>
    </row>
    <row r="108" spans="1:11" ht="29.25" customHeight="1" x14ac:dyDescent="0.3">
      <c r="D108" s="161"/>
    </row>
    <row r="109" spans="1:11" ht="29.25" customHeight="1" x14ac:dyDescent="0.3">
      <c r="D109" s="161"/>
    </row>
    <row r="110" spans="1:11" ht="29.25" customHeight="1" x14ac:dyDescent="0.3">
      <c r="D110" s="161"/>
    </row>
    <row r="111" spans="1:11" ht="29.25" customHeight="1" x14ac:dyDescent="0.3">
      <c r="C111" s="2"/>
      <c r="D111" s="161"/>
      <c r="E111" s="2"/>
      <c r="F111" s="2"/>
    </row>
    <row r="112" spans="1:11" ht="29.25" customHeight="1" x14ac:dyDescent="0.3">
      <c r="C112" s="2"/>
      <c r="D112" s="161"/>
      <c r="E112" s="2"/>
      <c r="F112" s="2"/>
    </row>
  </sheetData>
  <mergeCells count="7">
    <mergeCell ref="A96:I96"/>
    <mergeCell ref="A2:J2"/>
    <mergeCell ref="A4:A5"/>
    <mergeCell ref="B4:B5"/>
    <mergeCell ref="C4:C5"/>
    <mergeCell ref="D4:F4"/>
    <mergeCell ref="G4:K4"/>
  </mergeCells>
  <phoneticPr fontId="3" type="noConversion"/>
  <pageMargins left="0.34" right="0.2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1</vt:i4>
      </vt:variant>
    </vt:vector>
  </HeadingPairs>
  <TitlesOfParts>
    <vt:vector size="6" baseType="lpstr">
      <vt:lpstr>1. 행정구역</vt:lpstr>
      <vt:lpstr>2. 토지지목별 현황</vt:lpstr>
      <vt:lpstr>3. 일기일수</vt:lpstr>
      <vt:lpstr>4. 강수량</vt:lpstr>
      <vt:lpstr>5. 유인도서별 인구 및 면적현황</vt:lpstr>
      <vt:lpstr>'5. 유인도서별 인구 및 면적현황'!Print_Titles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2024-01-09T07:53:28Z</cp:lastPrinted>
  <dcterms:created xsi:type="dcterms:W3CDTF">2023-11-14T05:37:52Z</dcterms:created>
  <dcterms:modified xsi:type="dcterms:W3CDTF">2024-03-12T08:45:37Z</dcterms:modified>
</cp:coreProperties>
</file>